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92" yWindow="432" windowWidth="22680" windowHeight="11304" activeTab="2"/>
  </bookViews>
  <sheets>
    <sheet name="Rekapitulace zakázky" sheetId="1" r:id="rId1"/>
    <sheet name="SO 01 - Sanace sesuvu dráhy" sheetId="2" r:id="rId2"/>
    <sheet name="VRN - Vedlejší a ostatní ..." sheetId="3" r:id="rId3"/>
    <sheet name="Pokyny pro vyplnění" sheetId="4" r:id="rId4"/>
  </sheets>
  <definedNames>
    <definedName name="_xlnm._FilterDatabase" localSheetId="1" hidden="1">'SO 01 - Sanace sesuvu dráhy'!$C$78:$K$610</definedName>
    <definedName name="_xlnm._FilterDatabase" localSheetId="2" hidden="1">'VRN - Vedlejší a ostatní ...'!$C$78:$K$101</definedName>
    <definedName name="_xlnm.Print_Titles" localSheetId="0">'Rekapitulace zakázky'!$52:$52</definedName>
    <definedName name="_xlnm.Print_Titles" localSheetId="1">'SO 01 - Sanace sesuvu dráhy'!$78:$78</definedName>
    <definedName name="_xlnm.Print_Titles" localSheetId="2">'VRN - Vedlejší a ostatní ...'!$78:$78</definedName>
    <definedName name="_xlnm.Print_Area" localSheetId="0">'Rekapitulace zakázky'!$D$4:$AO$36,'Rekapitulace zakázky'!$C$42:$AQ$57</definedName>
    <definedName name="_xlnm.Print_Area" localSheetId="1">'SO 01 - Sanace sesuvu dráhy'!$C$4:$J$39,'SO 01 - Sanace sesuvu dráhy'!$C$45:$J$60,'SO 01 - Sanace sesuvu dráhy'!$C$66:$K$610</definedName>
    <definedName name="_xlnm.Print_Area" localSheetId="2">'VRN - Vedlejší a ostatní ...'!$C$4:$J$39,'VRN - Vedlejší a ostatní ...'!$C$45:$J$60,'VRN - Vedlejší a ostatní ...'!$C$66:$K$101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00" i="3"/>
  <c r="BH100" i="3"/>
  <c r="BG100" i="3"/>
  <c r="BF100" i="3"/>
  <c r="T100" i="3"/>
  <c r="R100" i="3"/>
  <c r="P100" i="3"/>
  <c r="BK100" i="3"/>
  <c r="J100" i="3"/>
  <c r="BE100" i="3"/>
  <c r="BI98" i="3"/>
  <c r="BH98" i="3"/>
  <c r="BG98" i="3"/>
  <c r="BF98" i="3"/>
  <c r="T98" i="3"/>
  <c r="R98" i="3"/>
  <c r="P98" i="3"/>
  <c r="BK98" i="3"/>
  <c r="J98" i="3"/>
  <c r="BE98" i="3"/>
  <c r="BI96" i="3"/>
  <c r="BH96" i="3"/>
  <c r="BG96" i="3"/>
  <c r="BF96" i="3"/>
  <c r="T96" i="3"/>
  <c r="R96" i="3"/>
  <c r="P96" i="3"/>
  <c r="BK96" i="3"/>
  <c r="J96" i="3"/>
  <c r="BE96" i="3"/>
  <c r="BI94" i="3"/>
  <c r="BH94" i="3"/>
  <c r="BG94" i="3"/>
  <c r="BF94" i="3"/>
  <c r="T94" i="3"/>
  <c r="R94" i="3"/>
  <c r="P94" i="3"/>
  <c r="BK94" i="3"/>
  <c r="J94" i="3"/>
  <c r="BE94" i="3"/>
  <c r="BI92" i="3"/>
  <c r="BH92" i="3"/>
  <c r="BG92" i="3"/>
  <c r="BF92" i="3"/>
  <c r="T92" i="3"/>
  <c r="R92" i="3"/>
  <c r="P92" i="3"/>
  <c r="BK92" i="3"/>
  <c r="J92" i="3"/>
  <c r="BE92" i="3"/>
  <c r="BI90" i="3"/>
  <c r="BH90" i="3"/>
  <c r="BG90" i="3"/>
  <c r="BF90" i="3"/>
  <c r="T90" i="3"/>
  <c r="R90" i="3"/>
  <c r="P90" i="3"/>
  <c r="BK90" i="3"/>
  <c r="J90" i="3"/>
  <c r="BE90" i="3"/>
  <c r="BI88" i="3"/>
  <c r="BH88" i="3"/>
  <c r="BG88" i="3"/>
  <c r="BF88" i="3"/>
  <c r="T88" i="3"/>
  <c r="R88" i="3"/>
  <c r="P88" i="3"/>
  <c r="BK88" i="3"/>
  <c r="J88" i="3"/>
  <c r="BE88" i="3"/>
  <c r="BI86" i="3"/>
  <c r="BH86" i="3"/>
  <c r="BG86" i="3"/>
  <c r="BF86" i="3"/>
  <c r="T86" i="3"/>
  <c r="R86" i="3"/>
  <c r="P86" i="3"/>
  <c r="BK86" i="3"/>
  <c r="J86" i="3"/>
  <c r="BE86" i="3"/>
  <c r="BI84" i="3"/>
  <c r="BH84" i="3"/>
  <c r="BG84" i="3"/>
  <c r="BF84" i="3"/>
  <c r="T84" i="3"/>
  <c r="R84" i="3"/>
  <c r="P84" i="3"/>
  <c r="BK84" i="3"/>
  <c r="J84" i="3"/>
  <c r="BE84" i="3"/>
  <c r="BI82" i="3"/>
  <c r="BH82" i="3"/>
  <c r="BG82" i="3"/>
  <c r="BF82" i="3"/>
  <c r="T82" i="3"/>
  <c r="R82" i="3"/>
  <c r="P82" i="3"/>
  <c r="BK82" i="3"/>
  <c r="J82" i="3"/>
  <c r="BE82" i="3"/>
  <c r="BI80" i="3"/>
  <c r="F37" i="3"/>
  <c r="BD56" i="1" s="1"/>
  <c r="BH80" i="3"/>
  <c r="F36" i="3" s="1"/>
  <c r="BC56" i="1" s="1"/>
  <c r="BG80" i="3"/>
  <c r="F35" i="3"/>
  <c r="BB56" i="1" s="1"/>
  <c r="BF80" i="3"/>
  <c r="F34" i="3" s="1"/>
  <c r="BA56" i="1" s="1"/>
  <c r="T80" i="3"/>
  <c r="T79" i="3"/>
  <c r="R80" i="3"/>
  <c r="R79" i="3"/>
  <c r="P80" i="3"/>
  <c r="P79" i="3"/>
  <c r="AU56" i="1" s="1"/>
  <c r="BK80" i="3"/>
  <c r="BK79" i="3" s="1"/>
  <c r="J79" i="3" s="1"/>
  <c r="J80" i="3"/>
  <c r="BE80" i="3" s="1"/>
  <c r="F73" i="3"/>
  <c r="E71" i="3"/>
  <c r="F52" i="3"/>
  <c r="E50" i="3"/>
  <c r="J24" i="3"/>
  <c r="E24" i="3"/>
  <c r="J76" i="3" s="1"/>
  <c r="J23" i="3"/>
  <c r="J21" i="3"/>
  <c r="E21" i="3"/>
  <c r="J75" i="3" s="1"/>
  <c r="J20" i="3"/>
  <c r="J18" i="3"/>
  <c r="E18" i="3"/>
  <c r="F76" i="3" s="1"/>
  <c r="F55" i="3"/>
  <c r="J17" i="3"/>
  <c r="J15" i="3"/>
  <c r="E15" i="3"/>
  <c r="F75" i="3"/>
  <c r="F54" i="3"/>
  <c r="J14" i="3"/>
  <c r="J12" i="3"/>
  <c r="J73" i="3"/>
  <c r="J52" i="3"/>
  <c r="E7" i="3"/>
  <c r="E69" i="3" s="1"/>
  <c r="E48" i="3"/>
  <c r="J37" i="2"/>
  <c r="J36" i="2"/>
  <c r="AY55" i="1" s="1"/>
  <c r="J35" i="2"/>
  <c r="AX55" i="1" s="1"/>
  <c r="BI607" i="2"/>
  <c r="BH607" i="2"/>
  <c r="BG607" i="2"/>
  <c r="BF607" i="2"/>
  <c r="T607" i="2"/>
  <c r="R607" i="2"/>
  <c r="P607" i="2"/>
  <c r="BK607" i="2"/>
  <c r="J607" i="2"/>
  <c r="BE607" i="2" s="1"/>
  <c r="BI603" i="2"/>
  <c r="BH603" i="2"/>
  <c r="BG603" i="2"/>
  <c r="BF603" i="2"/>
  <c r="T603" i="2"/>
  <c r="R603" i="2"/>
  <c r="P603" i="2"/>
  <c r="BK603" i="2"/>
  <c r="J603" i="2"/>
  <c r="BE603" i="2" s="1"/>
  <c r="BI601" i="2"/>
  <c r="BH601" i="2"/>
  <c r="BG601" i="2"/>
  <c r="BF601" i="2"/>
  <c r="T601" i="2"/>
  <c r="R601" i="2"/>
  <c r="P601" i="2"/>
  <c r="BK601" i="2"/>
  <c r="J601" i="2"/>
  <c r="BE601" i="2" s="1"/>
  <c r="BI597" i="2"/>
  <c r="BH597" i="2"/>
  <c r="BG597" i="2"/>
  <c r="BF597" i="2"/>
  <c r="T597" i="2"/>
  <c r="R597" i="2"/>
  <c r="P597" i="2"/>
  <c r="BK597" i="2"/>
  <c r="J597" i="2"/>
  <c r="BE597" i="2" s="1"/>
  <c r="BI595" i="2"/>
  <c r="BH595" i="2"/>
  <c r="BG595" i="2"/>
  <c r="BF595" i="2"/>
  <c r="T595" i="2"/>
  <c r="R595" i="2"/>
  <c r="P595" i="2"/>
  <c r="BK595" i="2"/>
  <c r="J595" i="2"/>
  <c r="BE595" i="2" s="1"/>
  <c r="BI593" i="2"/>
  <c r="BH593" i="2"/>
  <c r="BG593" i="2"/>
  <c r="BF593" i="2"/>
  <c r="T593" i="2"/>
  <c r="R593" i="2"/>
  <c r="P593" i="2"/>
  <c r="BK593" i="2"/>
  <c r="J593" i="2"/>
  <c r="BE593" i="2" s="1"/>
  <c r="BI591" i="2"/>
  <c r="BH591" i="2"/>
  <c r="BG591" i="2"/>
  <c r="BF591" i="2"/>
  <c r="T591" i="2"/>
  <c r="R591" i="2"/>
  <c r="P591" i="2"/>
  <c r="BK591" i="2"/>
  <c r="J591" i="2"/>
  <c r="BE591" i="2" s="1"/>
  <c r="BI589" i="2"/>
  <c r="BH589" i="2"/>
  <c r="BG589" i="2"/>
  <c r="BF589" i="2"/>
  <c r="T589" i="2"/>
  <c r="R589" i="2"/>
  <c r="P589" i="2"/>
  <c r="BK589" i="2"/>
  <c r="J589" i="2"/>
  <c r="BE589" i="2" s="1"/>
  <c r="BI585" i="2"/>
  <c r="BH585" i="2"/>
  <c r="BG585" i="2"/>
  <c r="BF585" i="2"/>
  <c r="T585" i="2"/>
  <c r="R585" i="2"/>
  <c r="P585" i="2"/>
  <c r="BK585" i="2"/>
  <c r="J585" i="2"/>
  <c r="BE585" i="2" s="1"/>
  <c r="BI583" i="2"/>
  <c r="BH583" i="2"/>
  <c r="BG583" i="2"/>
  <c r="BF583" i="2"/>
  <c r="T583" i="2"/>
  <c r="R583" i="2"/>
  <c r="P583" i="2"/>
  <c r="BK583" i="2"/>
  <c r="J583" i="2"/>
  <c r="BE583" i="2"/>
  <c r="BI579" i="2"/>
  <c r="BH579" i="2"/>
  <c r="BG579" i="2"/>
  <c r="BF579" i="2"/>
  <c r="T579" i="2"/>
  <c r="R579" i="2"/>
  <c r="P579" i="2"/>
  <c r="BK579" i="2"/>
  <c r="J579" i="2"/>
  <c r="BE579" i="2" s="1"/>
  <c r="BI553" i="2"/>
  <c r="BH553" i="2"/>
  <c r="BG553" i="2"/>
  <c r="BF553" i="2"/>
  <c r="T553" i="2"/>
  <c r="R553" i="2"/>
  <c r="P553" i="2"/>
  <c r="BK553" i="2"/>
  <c r="J553" i="2"/>
  <c r="BE553" i="2"/>
  <c r="BI549" i="2"/>
  <c r="BH549" i="2"/>
  <c r="BG549" i="2"/>
  <c r="BF549" i="2"/>
  <c r="T549" i="2"/>
  <c r="R549" i="2"/>
  <c r="P549" i="2"/>
  <c r="BK549" i="2"/>
  <c r="J549" i="2"/>
  <c r="BE549" i="2"/>
  <c r="BI547" i="2"/>
  <c r="BH547" i="2"/>
  <c r="BG547" i="2"/>
  <c r="BF547" i="2"/>
  <c r="T547" i="2"/>
  <c r="R547" i="2"/>
  <c r="P547" i="2"/>
  <c r="BK547" i="2"/>
  <c r="J547" i="2"/>
  <c r="BE547" i="2"/>
  <c r="BI543" i="2"/>
  <c r="BH543" i="2"/>
  <c r="BG543" i="2"/>
  <c r="BF543" i="2"/>
  <c r="T543" i="2"/>
  <c r="R543" i="2"/>
  <c r="P543" i="2"/>
  <c r="BK543" i="2"/>
  <c r="J543" i="2"/>
  <c r="BE543" i="2"/>
  <c r="BI539" i="2"/>
  <c r="BH539" i="2"/>
  <c r="BG539" i="2"/>
  <c r="BF539" i="2"/>
  <c r="T539" i="2"/>
  <c r="R539" i="2"/>
  <c r="P539" i="2"/>
  <c r="BK539" i="2"/>
  <c r="J539" i="2"/>
  <c r="BE539" i="2"/>
  <c r="BI535" i="2"/>
  <c r="BH535" i="2"/>
  <c r="BG535" i="2"/>
  <c r="BF535" i="2"/>
  <c r="T535" i="2"/>
  <c r="R535" i="2"/>
  <c r="P535" i="2"/>
  <c r="BK535" i="2"/>
  <c r="J535" i="2"/>
  <c r="BE535" i="2"/>
  <c r="BI533" i="2"/>
  <c r="BH533" i="2"/>
  <c r="BG533" i="2"/>
  <c r="BF533" i="2"/>
  <c r="T533" i="2"/>
  <c r="R533" i="2"/>
  <c r="P533" i="2"/>
  <c r="BK533" i="2"/>
  <c r="J533" i="2"/>
  <c r="BE533" i="2"/>
  <c r="BI528" i="2"/>
  <c r="BH528" i="2"/>
  <c r="BG528" i="2"/>
  <c r="BF528" i="2"/>
  <c r="T528" i="2"/>
  <c r="R528" i="2"/>
  <c r="P528" i="2"/>
  <c r="BK528" i="2"/>
  <c r="J528" i="2"/>
  <c r="BE528" i="2"/>
  <c r="BI524" i="2"/>
  <c r="BH524" i="2"/>
  <c r="BG524" i="2"/>
  <c r="BF524" i="2"/>
  <c r="T524" i="2"/>
  <c r="R524" i="2"/>
  <c r="P524" i="2"/>
  <c r="BK524" i="2"/>
  <c r="J524" i="2"/>
  <c r="BE524" i="2"/>
  <c r="BI520" i="2"/>
  <c r="BH520" i="2"/>
  <c r="BG520" i="2"/>
  <c r="BF520" i="2"/>
  <c r="T520" i="2"/>
  <c r="R520" i="2"/>
  <c r="P520" i="2"/>
  <c r="BK520" i="2"/>
  <c r="J520" i="2"/>
  <c r="BE520" i="2"/>
  <c r="BI518" i="2"/>
  <c r="BH518" i="2"/>
  <c r="BG518" i="2"/>
  <c r="BF518" i="2"/>
  <c r="T518" i="2"/>
  <c r="R518" i="2"/>
  <c r="P518" i="2"/>
  <c r="BK518" i="2"/>
  <c r="J518" i="2"/>
  <c r="BE518" i="2"/>
  <c r="BI516" i="2"/>
  <c r="BH516" i="2"/>
  <c r="BG516" i="2"/>
  <c r="BF516" i="2"/>
  <c r="T516" i="2"/>
  <c r="R516" i="2"/>
  <c r="P516" i="2"/>
  <c r="BK516" i="2"/>
  <c r="J516" i="2"/>
  <c r="BE516" i="2"/>
  <c r="BI511" i="2"/>
  <c r="BH511" i="2"/>
  <c r="BG511" i="2"/>
  <c r="BF511" i="2"/>
  <c r="T511" i="2"/>
  <c r="R511" i="2"/>
  <c r="P511" i="2"/>
  <c r="BK511" i="2"/>
  <c r="J511" i="2"/>
  <c r="BE511" i="2"/>
  <c r="BI506" i="2"/>
  <c r="BH506" i="2"/>
  <c r="BG506" i="2"/>
  <c r="BF506" i="2"/>
  <c r="T506" i="2"/>
  <c r="R506" i="2"/>
  <c r="P506" i="2"/>
  <c r="BK506" i="2"/>
  <c r="J506" i="2"/>
  <c r="BE506" i="2"/>
  <c r="BI504" i="2"/>
  <c r="BH504" i="2"/>
  <c r="BG504" i="2"/>
  <c r="BF504" i="2"/>
  <c r="T504" i="2"/>
  <c r="R504" i="2"/>
  <c r="P504" i="2"/>
  <c r="BK504" i="2"/>
  <c r="J504" i="2"/>
  <c r="BE504" i="2"/>
  <c r="BI500" i="2"/>
  <c r="BH500" i="2"/>
  <c r="BG500" i="2"/>
  <c r="BF500" i="2"/>
  <c r="T500" i="2"/>
  <c r="R500" i="2"/>
  <c r="P500" i="2"/>
  <c r="BK500" i="2"/>
  <c r="J500" i="2"/>
  <c r="BE500" i="2"/>
  <c r="BI496" i="2"/>
  <c r="BH496" i="2"/>
  <c r="BG496" i="2"/>
  <c r="BF496" i="2"/>
  <c r="T496" i="2"/>
  <c r="R496" i="2"/>
  <c r="P496" i="2"/>
  <c r="BK496" i="2"/>
  <c r="J496" i="2"/>
  <c r="BE496" i="2"/>
  <c r="BI492" i="2"/>
  <c r="BH492" i="2"/>
  <c r="BG492" i="2"/>
  <c r="BF492" i="2"/>
  <c r="T492" i="2"/>
  <c r="R492" i="2"/>
  <c r="P492" i="2"/>
  <c r="BK492" i="2"/>
  <c r="J492" i="2"/>
  <c r="BE492" i="2"/>
  <c r="BI488" i="2"/>
  <c r="BH488" i="2"/>
  <c r="BG488" i="2"/>
  <c r="BF488" i="2"/>
  <c r="T488" i="2"/>
  <c r="R488" i="2"/>
  <c r="P488" i="2"/>
  <c r="BK488" i="2"/>
  <c r="J488" i="2"/>
  <c r="BE488" i="2"/>
  <c r="BI483" i="2"/>
  <c r="BH483" i="2"/>
  <c r="BG483" i="2"/>
  <c r="BF483" i="2"/>
  <c r="T483" i="2"/>
  <c r="R483" i="2"/>
  <c r="P483" i="2"/>
  <c r="BK483" i="2"/>
  <c r="J483" i="2"/>
  <c r="BE483" i="2"/>
  <c r="BI479" i="2"/>
  <c r="BH479" i="2"/>
  <c r="BG479" i="2"/>
  <c r="BF479" i="2"/>
  <c r="T479" i="2"/>
  <c r="R479" i="2"/>
  <c r="P479" i="2"/>
  <c r="BK479" i="2"/>
  <c r="J479" i="2"/>
  <c r="BE479" i="2"/>
  <c r="BI477" i="2"/>
  <c r="BH477" i="2"/>
  <c r="BG477" i="2"/>
  <c r="BF477" i="2"/>
  <c r="T477" i="2"/>
  <c r="R477" i="2"/>
  <c r="P477" i="2"/>
  <c r="BK477" i="2"/>
  <c r="J477" i="2"/>
  <c r="BE477" i="2"/>
  <c r="BI473" i="2"/>
  <c r="BH473" i="2"/>
  <c r="BG473" i="2"/>
  <c r="BF473" i="2"/>
  <c r="T473" i="2"/>
  <c r="R473" i="2"/>
  <c r="P473" i="2"/>
  <c r="BK473" i="2"/>
  <c r="J473" i="2"/>
  <c r="BE473" i="2"/>
  <c r="BI471" i="2"/>
  <c r="BH471" i="2"/>
  <c r="BG471" i="2"/>
  <c r="BF471" i="2"/>
  <c r="T471" i="2"/>
  <c r="R471" i="2"/>
  <c r="P471" i="2"/>
  <c r="BK471" i="2"/>
  <c r="J471" i="2"/>
  <c r="BE471" i="2"/>
  <c r="BI467" i="2"/>
  <c r="BH467" i="2"/>
  <c r="BG467" i="2"/>
  <c r="BF467" i="2"/>
  <c r="T467" i="2"/>
  <c r="R467" i="2"/>
  <c r="P467" i="2"/>
  <c r="BK467" i="2"/>
  <c r="J467" i="2"/>
  <c r="BE467" i="2"/>
  <c r="BI463" i="2"/>
  <c r="BH463" i="2"/>
  <c r="BG463" i="2"/>
  <c r="BF463" i="2"/>
  <c r="T463" i="2"/>
  <c r="R463" i="2"/>
  <c r="P463" i="2"/>
  <c r="BK463" i="2"/>
  <c r="J463" i="2"/>
  <c r="BE463" i="2"/>
  <c r="BI459" i="2"/>
  <c r="BH459" i="2"/>
  <c r="BG459" i="2"/>
  <c r="BF459" i="2"/>
  <c r="T459" i="2"/>
  <c r="R459" i="2"/>
  <c r="P459" i="2"/>
  <c r="BK459" i="2"/>
  <c r="J459" i="2"/>
  <c r="BE459" i="2"/>
  <c r="BI457" i="2"/>
  <c r="BH457" i="2"/>
  <c r="BG457" i="2"/>
  <c r="BF457" i="2"/>
  <c r="T457" i="2"/>
  <c r="R457" i="2"/>
  <c r="P457" i="2"/>
  <c r="BK457" i="2"/>
  <c r="J457" i="2"/>
  <c r="BE457" i="2"/>
  <c r="BI455" i="2"/>
  <c r="BH455" i="2"/>
  <c r="BG455" i="2"/>
  <c r="BF455" i="2"/>
  <c r="T455" i="2"/>
  <c r="R455" i="2"/>
  <c r="P455" i="2"/>
  <c r="BK455" i="2"/>
  <c r="J455" i="2"/>
  <c r="BE455" i="2"/>
  <c r="BI451" i="2"/>
  <c r="BH451" i="2"/>
  <c r="BG451" i="2"/>
  <c r="BF451" i="2"/>
  <c r="T451" i="2"/>
  <c r="R451" i="2"/>
  <c r="P451" i="2"/>
  <c r="BK451" i="2"/>
  <c r="J451" i="2"/>
  <c r="BE451" i="2"/>
  <c r="BI447" i="2"/>
  <c r="BH447" i="2"/>
  <c r="BG447" i="2"/>
  <c r="BF447" i="2"/>
  <c r="T447" i="2"/>
  <c r="R447" i="2"/>
  <c r="P447" i="2"/>
  <c r="BK447" i="2"/>
  <c r="J447" i="2"/>
  <c r="BE447" i="2"/>
  <c r="BI445" i="2"/>
  <c r="BH445" i="2"/>
  <c r="BG445" i="2"/>
  <c r="BF445" i="2"/>
  <c r="T445" i="2"/>
  <c r="R445" i="2"/>
  <c r="P445" i="2"/>
  <c r="BK445" i="2"/>
  <c r="J445" i="2"/>
  <c r="BE445" i="2"/>
  <c r="BI441" i="2"/>
  <c r="BH441" i="2"/>
  <c r="BG441" i="2"/>
  <c r="BF441" i="2"/>
  <c r="T441" i="2"/>
  <c r="R441" i="2"/>
  <c r="P441" i="2"/>
  <c r="BK441" i="2"/>
  <c r="J441" i="2"/>
  <c r="BE441" i="2"/>
  <c r="BI439" i="2"/>
  <c r="BH439" i="2"/>
  <c r="BG439" i="2"/>
  <c r="BF439" i="2"/>
  <c r="T439" i="2"/>
  <c r="R439" i="2"/>
  <c r="P439" i="2"/>
  <c r="BK439" i="2"/>
  <c r="J439" i="2"/>
  <c r="BE439" i="2"/>
  <c r="BI437" i="2"/>
  <c r="BH437" i="2"/>
  <c r="BG437" i="2"/>
  <c r="BF437" i="2"/>
  <c r="T437" i="2"/>
  <c r="R437" i="2"/>
  <c r="P437" i="2"/>
  <c r="BK437" i="2"/>
  <c r="J437" i="2"/>
  <c r="BE437" i="2"/>
  <c r="BI435" i="2"/>
  <c r="BH435" i="2"/>
  <c r="BG435" i="2"/>
  <c r="BF435" i="2"/>
  <c r="T435" i="2"/>
  <c r="R435" i="2"/>
  <c r="P435" i="2"/>
  <c r="BK435" i="2"/>
  <c r="J435" i="2"/>
  <c r="BE435" i="2"/>
  <c r="BI431" i="2"/>
  <c r="BH431" i="2"/>
  <c r="BG431" i="2"/>
  <c r="BF431" i="2"/>
  <c r="T431" i="2"/>
  <c r="R431" i="2"/>
  <c r="P431" i="2"/>
  <c r="BK431" i="2"/>
  <c r="J431" i="2"/>
  <c r="BE431" i="2"/>
  <c r="BI427" i="2"/>
  <c r="BH427" i="2"/>
  <c r="BG427" i="2"/>
  <c r="BF427" i="2"/>
  <c r="T427" i="2"/>
  <c r="R427" i="2"/>
  <c r="P427" i="2"/>
  <c r="BK427" i="2"/>
  <c r="J427" i="2"/>
  <c r="BE427" i="2"/>
  <c r="BI423" i="2"/>
  <c r="BH423" i="2"/>
  <c r="BG423" i="2"/>
  <c r="BF423" i="2"/>
  <c r="T423" i="2"/>
  <c r="R423" i="2"/>
  <c r="P423" i="2"/>
  <c r="BK423" i="2"/>
  <c r="J423" i="2"/>
  <c r="BE423" i="2"/>
  <c r="BI419" i="2"/>
  <c r="BH419" i="2"/>
  <c r="BG419" i="2"/>
  <c r="BF419" i="2"/>
  <c r="T419" i="2"/>
  <c r="R419" i="2"/>
  <c r="P419" i="2"/>
  <c r="BK419" i="2"/>
  <c r="J419" i="2"/>
  <c r="BE419" i="2"/>
  <c r="BI417" i="2"/>
  <c r="BH417" i="2"/>
  <c r="BG417" i="2"/>
  <c r="BF417" i="2"/>
  <c r="T417" i="2"/>
  <c r="R417" i="2"/>
  <c r="P417" i="2"/>
  <c r="BK417" i="2"/>
  <c r="J417" i="2"/>
  <c r="BE417" i="2"/>
  <c r="BI413" i="2"/>
  <c r="BH413" i="2"/>
  <c r="BG413" i="2"/>
  <c r="BF413" i="2"/>
  <c r="T413" i="2"/>
  <c r="R413" i="2"/>
  <c r="P413" i="2"/>
  <c r="BK413" i="2"/>
  <c r="J413" i="2"/>
  <c r="BE413" i="2"/>
  <c r="BI409" i="2"/>
  <c r="BH409" i="2"/>
  <c r="BG409" i="2"/>
  <c r="BF409" i="2"/>
  <c r="T409" i="2"/>
  <c r="R409" i="2"/>
  <c r="P409" i="2"/>
  <c r="BK409" i="2"/>
  <c r="J409" i="2"/>
  <c r="BE409" i="2"/>
  <c r="BI405" i="2"/>
  <c r="BH405" i="2"/>
  <c r="BG405" i="2"/>
  <c r="BF405" i="2"/>
  <c r="T405" i="2"/>
  <c r="R405" i="2"/>
  <c r="P405" i="2"/>
  <c r="BK405" i="2"/>
  <c r="J405" i="2"/>
  <c r="BE405" i="2"/>
  <c r="BI403" i="2"/>
  <c r="BH403" i="2"/>
  <c r="BG403" i="2"/>
  <c r="BF403" i="2"/>
  <c r="T403" i="2"/>
  <c r="R403" i="2"/>
  <c r="P403" i="2"/>
  <c r="BK403" i="2"/>
  <c r="J403" i="2"/>
  <c r="BE403" i="2"/>
  <c r="BI399" i="2"/>
  <c r="BH399" i="2"/>
  <c r="BG399" i="2"/>
  <c r="BF399" i="2"/>
  <c r="T399" i="2"/>
  <c r="R399" i="2"/>
  <c r="P399" i="2"/>
  <c r="BK399" i="2"/>
  <c r="J399" i="2"/>
  <c r="BE399" i="2"/>
  <c r="BI395" i="2"/>
  <c r="BH395" i="2"/>
  <c r="BG395" i="2"/>
  <c r="BF395" i="2"/>
  <c r="T395" i="2"/>
  <c r="R395" i="2"/>
  <c r="P395" i="2"/>
  <c r="BK395" i="2"/>
  <c r="J395" i="2"/>
  <c r="BE395" i="2"/>
  <c r="BI391" i="2"/>
  <c r="BH391" i="2"/>
  <c r="BG391" i="2"/>
  <c r="BF391" i="2"/>
  <c r="T391" i="2"/>
  <c r="R391" i="2"/>
  <c r="P391" i="2"/>
  <c r="BK391" i="2"/>
  <c r="J391" i="2"/>
  <c r="BE391" i="2"/>
  <c r="BI389" i="2"/>
  <c r="BH389" i="2"/>
  <c r="BG389" i="2"/>
  <c r="BF389" i="2"/>
  <c r="T389" i="2"/>
  <c r="R389" i="2"/>
  <c r="P389" i="2"/>
  <c r="BK389" i="2"/>
  <c r="J389" i="2"/>
  <c r="BE389" i="2"/>
  <c r="BI385" i="2"/>
  <c r="BH385" i="2"/>
  <c r="BG385" i="2"/>
  <c r="BF385" i="2"/>
  <c r="T385" i="2"/>
  <c r="R385" i="2"/>
  <c r="P385" i="2"/>
  <c r="BK385" i="2"/>
  <c r="J385" i="2"/>
  <c r="BE385" i="2"/>
  <c r="BI381" i="2"/>
  <c r="BH381" i="2"/>
  <c r="BG381" i="2"/>
  <c r="BF381" i="2"/>
  <c r="T381" i="2"/>
  <c r="R381" i="2"/>
  <c r="P381" i="2"/>
  <c r="BK381" i="2"/>
  <c r="J381" i="2"/>
  <c r="BE381" i="2"/>
  <c r="BI377" i="2"/>
  <c r="BH377" i="2"/>
  <c r="BG377" i="2"/>
  <c r="BF377" i="2"/>
  <c r="T377" i="2"/>
  <c r="R377" i="2"/>
  <c r="P377" i="2"/>
  <c r="BK377" i="2"/>
  <c r="J377" i="2"/>
  <c r="BE377" i="2"/>
  <c r="BI375" i="2"/>
  <c r="BH375" i="2"/>
  <c r="BG375" i="2"/>
  <c r="BF375" i="2"/>
  <c r="T375" i="2"/>
  <c r="R375" i="2"/>
  <c r="P375" i="2"/>
  <c r="BK375" i="2"/>
  <c r="J375" i="2"/>
  <c r="BE375" i="2"/>
  <c r="BI371" i="2"/>
  <c r="BH371" i="2"/>
  <c r="BG371" i="2"/>
  <c r="BF371" i="2"/>
  <c r="T371" i="2"/>
  <c r="R371" i="2"/>
  <c r="P371" i="2"/>
  <c r="BK371" i="2"/>
  <c r="J371" i="2"/>
  <c r="BE371" i="2"/>
  <c r="BI367" i="2"/>
  <c r="BH367" i="2"/>
  <c r="BG367" i="2"/>
  <c r="BF367" i="2"/>
  <c r="T367" i="2"/>
  <c r="R367" i="2"/>
  <c r="P367" i="2"/>
  <c r="BK367" i="2"/>
  <c r="J367" i="2"/>
  <c r="BE367" i="2"/>
  <c r="BI363" i="2"/>
  <c r="BH363" i="2"/>
  <c r="BG363" i="2"/>
  <c r="BF363" i="2"/>
  <c r="T363" i="2"/>
  <c r="R363" i="2"/>
  <c r="P363" i="2"/>
  <c r="BK363" i="2"/>
  <c r="J363" i="2"/>
  <c r="BE363" i="2"/>
  <c r="BI359" i="2"/>
  <c r="BH359" i="2"/>
  <c r="BG359" i="2"/>
  <c r="BF359" i="2"/>
  <c r="T359" i="2"/>
  <c r="R359" i="2"/>
  <c r="P359" i="2"/>
  <c r="BK359" i="2"/>
  <c r="J359" i="2"/>
  <c r="BE359" i="2"/>
  <c r="BI355" i="2"/>
  <c r="BH355" i="2"/>
  <c r="BG355" i="2"/>
  <c r="BF355" i="2"/>
  <c r="T355" i="2"/>
  <c r="R355" i="2"/>
  <c r="P355" i="2"/>
  <c r="BK355" i="2"/>
  <c r="J355" i="2"/>
  <c r="BE355" i="2"/>
  <c r="BI353" i="2"/>
  <c r="BH353" i="2"/>
  <c r="BG353" i="2"/>
  <c r="BF353" i="2"/>
  <c r="T353" i="2"/>
  <c r="R353" i="2"/>
  <c r="P353" i="2"/>
  <c r="BK353" i="2"/>
  <c r="J353" i="2"/>
  <c r="BE353" i="2"/>
  <c r="BI348" i="2"/>
  <c r="BH348" i="2"/>
  <c r="BG348" i="2"/>
  <c r="BF348" i="2"/>
  <c r="T348" i="2"/>
  <c r="R348" i="2"/>
  <c r="P348" i="2"/>
  <c r="BK348" i="2"/>
  <c r="J348" i="2"/>
  <c r="BE348" i="2"/>
  <c r="BI346" i="2"/>
  <c r="BH346" i="2"/>
  <c r="BG346" i="2"/>
  <c r="BF346" i="2"/>
  <c r="T346" i="2"/>
  <c r="R346" i="2"/>
  <c r="P346" i="2"/>
  <c r="BK346" i="2"/>
  <c r="J346" i="2"/>
  <c r="BE346" i="2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6" i="2"/>
  <c r="BH336" i="2"/>
  <c r="BG336" i="2"/>
  <c r="BF336" i="2"/>
  <c r="T336" i="2"/>
  <c r="R336" i="2"/>
  <c r="P336" i="2"/>
  <c r="BK336" i="2"/>
  <c r="J336" i="2"/>
  <c r="BE336" i="2"/>
  <c r="BI334" i="2"/>
  <c r="BH334" i="2"/>
  <c r="BG334" i="2"/>
  <c r="BF334" i="2"/>
  <c r="T334" i="2"/>
  <c r="R334" i="2"/>
  <c r="P334" i="2"/>
  <c r="BK334" i="2"/>
  <c r="J334" i="2"/>
  <c r="BE334" i="2"/>
  <c r="BI330" i="2"/>
  <c r="BH330" i="2"/>
  <c r="BG330" i="2"/>
  <c r="BF330" i="2"/>
  <c r="T330" i="2"/>
  <c r="R330" i="2"/>
  <c r="P330" i="2"/>
  <c r="BK330" i="2"/>
  <c r="J330" i="2"/>
  <c r="BE330" i="2"/>
  <c r="BI326" i="2"/>
  <c r="BH326" i="2"/>
  <c r="BG326" i="2"/>
  <c r="BF326" i="2"/>
  <c r="T326" i="2"/>
  <c r="R326" i="2"/>
  <c r="P326" i="2"/>
  <c r="BK326" i="2"/>
  <c r="J326" i="2"/>
  <c r="BE326" i="2"/>
  <c r="BI322" i="2"/>
  <c r="BH322" i="2"/>
  <c r="BG322" i="2"/>
  <c r="BF322" i="2"/>
  <c r="T322" i="2"/>
  <c r="R322" i="2"/>
  <c r="P322" i="2"/>
  <c r="BK322" i="2"/>
  <c r="J322" i="2"/>
  <c r="BE322" i="2"/>
  <c r="BI320" i="2"/>
  <c r="BH320" i="2"/>
  <c r="BG320" i="2"/>
  <c r="BF320" i="2"/>
  <c r="T320" i="2"/>
  <c r="R320" i="2"/>
  <c r="P320" i="2"/>
  <c r="BK320" i="2"/>
  <c r="J320" i="2"/>
  <c r="BE320" i="2"/>
  <c r="BI316" i="2"/>
  <c r="BH316" i="2"/>
  <c r="BG316" i="2"/>
  <c r="BF316" i="2"/>
  <c r="T316" i="2"/>
  <c r="R316" i="2"/>
  <c r="P316" i="2"/>
  <c r="BK316" i="2"/>
  <c r="J316" i="2"/>
  <c r="BE316" i="2"/>
  <c r="BI312" i="2"/>
  <c r="BH312" i="2"/>
  <c r="BG312" i="2"/>
  <c r="BF312" i="2"/>
  <c r="T312" i="2"/>
  <c r="R312" i="2"/>
  <c r="P312" i="2"/>
  <c r="BK312" i="2"/>
  <c r="J312" i="2"/>
  <c r="BE312" i="2"/>
  <c r="BI308" i="2"/>
  <c r="BH308" i="2"/>
  <c r="BG308" i="2"/>
  <c r="BF308" i="2"/>
  <c r="T308" i="2"/>
  <c r="R308" i="2"/>
  <c r="P308" i="2"/>
  <c r="BK308" i="2"/>
  <c r="J308" i="2"/>
  <c r="BE308" i="2"/>
  <c r="BI306" i="2"/>
  <c r="BH306" i="2"/>
  <c r="BG306" i="2"/>
  <c r="BF306" i="2"/>
  <c r="T306" i="2"/>
  <c r="R306" i="2"/>
  <c r="P306" i="2"/>
  <c r="BK306" i="2"/>
  <c r="J306" i="2"/>
  <c r="BE306" i="2"/>
  <c r="BI304" i="2"/>
  <c r="BH304" i="2"/>
  <c r="BG304" i="2"/>
  <c r="BF304" i="2"/>
  <c r="T304" i="2"/>
  <c r="R304" i="2"/>
  <c r="P304" i="2"/>
  <c r="BK304" i="2"/>
  <c r="J304" i="2"/>
  <c r="BE304" i="2"/>
  <c r="BI300" i="2"/>
  <c r="BH300" i="2"/>
  <c r="BG300" i="2"/>
  <c r="BF300" i="2"/>
  <c r="T300" i="2"/>
  <c r="R300" i="2"/>
  <c r="P300" i="2"/>
  <c r="BK300" i="2"/>
  <c r="J300" i="2"/>
  <c r="BE300" i="2"/>
  <c r="BI298" i="2"/>
  <c r="BH298" i="2"/>
  <c r="BG298" i="2"/>
  <c r="BF298" i="2"/>
  <c r="T298" i="2"/>
  <c r="R298" i="2"/>
  <c r="P298" i="2"/>
  <c r="BK298" i="2"/>
  <c r="J298" i="2"/>
  <c r="BE298" i="2"/>
  <c r="BI296" i="2"/>
  <c r="BH296" i="2"/>
  <c r="BG296" i="2"/>
  <c r="BF296" i="2"/>
  <c r="T296" i="2"/>
  <c r="R296" i="2"/>
  <c r="P296" i="2"/>
  <c r="BK296" i="2"/>
  <c r="J296" i="2"/>
  <c r="BE296" i="2"/>
  <c r="BI294" i="2"/>
  <c r="BH294" i="2"/>
  <c r="BG294" i="2"/>
  <c r="BF294" i="2"/>
  <c r="T294" i="2"/>
  <c r="R294" i="2"/>
  <c r="P294" i="2"/>
  <c r="BK294" i="2"/>
  <c r="J294" i="2"/>
  <c r="BE294" i="2"/>
  <c r="BI290" i="2"/>
  <c r="BH290" i="2"/>
  <c r="BG290" i="2"/>
  <c r="BF290" i="2"/>
  <c r="T290" i="2"/>
  <c r="R290" i="2"/>
  <c r="P290" i="2"/>
  <c r="BK290" i="2"/>
  <c r="J290" i="2"/>
  <c r="BE290" i="2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0" i="2"/>
  <c r="BH280" i="2"/>
  <c r="BG280" i="2"/>
  <c r="BF280" i="2"/>
  <c r="T280" i="2"/>
  <c r="R280" i="2"/>
  <c r="P280" i="2"/>
  <c r="BK280" i="2"/>
  <c r="J280" i="2"/>
  <c r="BE280" i="2"/>
  <c r="BI276" i="2"/>
  <c r="BH276" i="2"/>
  <c r="BG276" i="2"/>
  <c r="BF276" i="2"/>
  <c r="T276" i="2"/>
  <c r="R276" i="2"/>
  <c r="P276" i="2"/>
  <c r="BK276" i="2"/>
  <c r="J276" i="2"/>
  <c r="BE276" i="2"/>
  <c r="BI272" i="2"/>
  <c r="BH272" i="2"/>
  <c r="BG272" i="2"/>
  <c r="BF272" i="2"/>
  <c r="T272" i="2"/>
  <c r="R272" i="2"/>
  <c r="P272" i="2"/>
  <c r="BK272" i="2"/>
  <c r="J272" i="2"/>
  <c r="BE272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R258" i="2"/>
  <c r="P258" i="2"/>
  <c r="BK258" i="2"/>
  <c r="J258" i="2"/>
  <c r="BE258" i="2"/>
  <c r="BI254" i="2"/>
  <c r="BH254" i="2"/>
  <c r="BG254" i="2"/>
  <c r="BF254" i="2"/>
  <c r="T254" i="2"/>
  <c r="R254" i="2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R250" i="2"/>
  <c r="P250" i="2"/>
  <c r="BK250" i="2"/>
  <c r="J250" i="2"/>
  <c r="BE250" i="2"/>
  <c r="BI244" i="2"/>
  <c r="BH244" i="2"/>
  <c r="BG244" i="2"/>
  <c r="BF244" i="2"/>
  <c r="T244" i="2"/>
  <c r="R244" i="2"/>
  <c r="P244" i="2"/>
  <c r="BK244" i="2"/>
  <c r="J244" i="2"/>
  <c r="BE244" i="2"/>
  <c r="BI240" i="2"/>
  <c r="BH240" i="2"/>
  <c r="BG240" i="2"/>
  <c r="BF240" i="2"/>
  <c r="T240" i="2"/>
  <c r="R240" i="2"/>
  <c r="P240" i="2"/>
  <c r="BK240" i="2"/>
  <c r="J240" i="2"/>
  <c r="BE240" i="2"/>
  <c r="BI236" i="2"/>
  <c r="BH236" i="2"/>
  <c r="BG236" i="2"/>
  <c r="BF236" i="2"/>
  <c r="T236" i="2"/>
  <c r="R236" i="2"/>
  <c r="P236" i="2"/>
  <c r="BK236" i="2"/>
  <c r="J236" i="2"/>
  <c r="BE236" i="2"/>
  <c r="BI232" i="2"/>
  <c r="BH232" i="2"/>
  <c r="BG232" i="2"/>
  <c r="BF232" i="2"/>
  <c r="T232" i="2"/>
  <c r="R232" i="2"/>
  <c r="P232" i="2"/>
  <c r="BK232" i="2"/>
  <c r="J232" i="2"/>
  <c r="BE232" i="2"/>
  <c r="BI228" i="2"/>
  <c r="BH228" i="2"/>
  <c r="BG228" i="2"/>
  <c r="BF228" i="2"/>
  <c r="T228" i="2"/>
  <c r="R228" i="2"/>
  <c r="P228" i="2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/>
  <c r="BI224" i="2"/>
  <c r="BH224" i="2"/>
  <c r="BG224" i="2"/>
  <c r="BF224" i="2"/>
  <c r="T224" i="2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/>
  <c r="BI214" i="2"/>
  <c r="BH214" i="2"/>
  <c r="BG214" i="2"/>
  <c r="BF214" i="2"/>
  <c r="T214" i="2"/>
  <c r="R214" i="2"/>
  <c r="P214" i="2"/>
  <c r="BK214" i="2"/>
  <c r="J214" i="2"/>
  <c r="BE214" i="2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/>
  <c r="BI206" i="2"/>
  <c r="BH206" i="2"/>
  <c r="BG206" i="2"/>
  <c r="BF206" i="2"/>
  <c r="T206" i="2"/>
  <c r="R206" i="2"/>
  <c r="P206" i="2"/>
  <c r="BK206" i="2"/>
  <c r="J206" i="2"/>
  <c r="BE206" i="2"/>
  <c r="BI202" i="2"/>
  <c r="BH202" i="2"/>
  <c r="BG202" i="2"/>
  <c r="BF202" i="2"/>
  <c r="T202" i="2"/>
  <c r="R202" i="2"/>
  <c r="P202" i="2"/>
  <c r="BK202" i="2"/>
  <c r="J202" i="2"/>
  <c r="BE202" i="2"/>
  <c r="BI198" i="2"/>
  <c r="BH198" i="2"/>
  <c r="BG198" i="2"/>
  <c r="BF198" i="2"/>
  <c r="T198" i="2"/>
  <c r="R198" i="2"/>
  <c r="P198" i="2"/>
  <c r="BK198" i="2"/>
  <c r="J198" i="2"/>
  <c r="BE198" i="2"/>
  <c r="BI194" i="2"/>
  <c r="BH194" i="2"/>
  <c r="BG194" i="2"/>
  <c r="BF194" i="2"/>
  <c r="T194" i="2"/>
  <c r="R194" i="2"/>
  <c r="P194" i="2"/>
  <c r="BK194" i="2"/>
  <c r="J194" i="2"/>
  <c r="BE194" i="2"/>
  <c r="BI190" i="2"/>
  <c r="BH190" i="2"/>
  <c r="BG190" i="2"/>
  <c r="BF190" i="2"/>
  <c r="T190" i="2"/>
  <c r="R190" i="2"/>
  <c r="P190" i="2"/>
  <c r="BK190" i="2"/>
  <c r="J190" i="2"/>
  <c r="BE190" i="2"/>
  <c r="BI186" i="2"/>
  <c r="BH186" i="2"/>
  <c r="BG186" i="2"/>
  <c r="BF186" i="2"/>
  <c r="T186" i="2"/>
  <c r="R186" i="2"/>
  <c r="P186" i="2"/>
  <c r="BK186" i="2"/>
  <c r="J186" i="2"/>
  <c r="BE186" i="2"/>
  <c r="BI182" i="2"/>
  <c r="BH182" i="2"/>
  <c r="BG182" i="2"/>
  <c r="BF182" i="2"/>
  <c r="T182" i="2"/>
  <c r="R182" i="2"/>
  <c r="P182" i="2"/>
  <c r="BK182" i="2"/>
  <c r="J182" i="2"/>
  <c r="BE182" i="2"/>
  <c r="BI178" i="2"/>
  <c r="BH178" i="2"/>
  <c r="BG178" i="2"/>
  <c r="BF178" i="2"/>
  <c r="T178" i="2"/>
  <c r="R178" i="2"/>
  <c r="P178" i="2"/>
  <c r="BK178" i="2"/>
  <c r="J178" i="2"/>
  <c r="BE178" i="2"/>
  <c r="BI174" i="2"/>
  <c r="BH174" i="2"/>
  <c r="BG174" i="2"/>
  <c r="BF174" i="2"/>
  <c r="T174" i="2"/>
  <c r="R174" i="2"/>
  <c r="P174" i="2"/>
  <c r="BK174" i="2"/>
  <c r="J174" i="2"/>
  <c r="BE174" i="2"/>
  <c r="BI170" i="2"/>
  <c r="BH170" i="2"/>
  <c r="BG170" i="2"/>
  <c r="BF170" i="2"/>
  <c r="T170" i="2"/>
  <c r="R170" i="2"/>
  <c r="P170" i="2"/>
  <c r="BK170" i="2"/>
  <c r="J170" i="2"/>
  <c r="BE170" i="2"/>
  <c r="BI166" i="2"/>
  <c r="BH166" i="2"/>
  <c r="BG166" i="2"/>
  <c r="BF166" i="2"/>
  <c r="T166" i="2"/>
  <c r="R166" i="2"/>
  <c r="P166" i="2"/>
  <c r="BK166" i="2"/>
  <c r="J166" i="2"/>
  <c r="BE166" i="2"/>
  <c r="BI162" i="2"/>
  <c r="BH162" i="2"/>
  <c r="BG162" i="2"/>
  <c r="BF162" i="2"/>
  <c r="T162" i="2"/>
  <c r="R162" i="2"/>
  <c r="P162" i="2"/>
  <c r="BK162" i="2"/>
  <c r="J162" i="2"/>
  <c r="BE162" i="2"/>
  <c r="BI158" i="2"/>
  <c r="BH158" i="2"/>
  <c r="BG158" i="2"/>
  <c r="BF158" i="2"/>
  <c r="T158" i="2"/>
  <c r="R158" i="2"/>
  <c r="P158" i="2"/>
  <c r="BK158" i="2"/>
  <c r="J158" i="2"/>
  <c r="BE158" i="2"/>
  <c r="BI154" i="2"/>
  <c r="BH154" i="2"/>
  <c r="BG154" i="2"/>
  <c r="BF154" i="2"/>
  <c r="T154" i="2"/>
  <c r="R154" i="2"/>
  <c r="P154" i="2"/>
  <c r="BK154" i="2"/>
  <c r="J154" i="2"/>
  <c r="BE154" i="2"/>
  <c r="BI150" i="2"/>
  <c r="BH150" i="2"/>
  <c r="BG150" i="2"/>
  <c r="BF150" i="2"/>
  <c r="T150" i="2"/>
  <c r="R150" i="2"/>
  <c r="P150" i="2"/>
  <c r="BK150" i="2"/>
  <c r="J150" i="2"/>
  <c r="BE150" i="2"/>
  <c r="BI146" i="2"/>
  <c r="BH146" i="2"/>
  <c r="BG146" i="2"/>
  <c r="BF146" i="2"/>
  <c r="T146" i="2"/>
  <c r="R146" i="2"/>
  <c r="P146" i="2"/>
  <c r="BK146" i="2"/>
  <c r="J146" i="2"/>
  <c r="BE146" i="2"/>
  <c r="BI142" i="2"/>
  <c r="BH142" i="2"/>
  <c r="BG142" i="2"/>
  <c r="BF142" i="2"/>
  <c r="T142" i="2"/>
  <c r="R142" i="2"/>
  <c r="P142" i="2"/>
  <c r="BK142" i="2"/>
  <c r="J142" i="2"/>
  <c r="BE142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0" i="2"/>
  <c r="BH130" i="2"/>
  <c r="BG130" i="2"/>
  <c r="BF130" i="2"/>
  <c r="T130" i="2"/>
  <c r="R130" i="2"/>
  <c r="P130" i="2"/>
  <c r="BK130" i="2"/>
  <c r="J130" i="2"/>
  <c r="BE130" i="2"/>
  <c r="BI126" i="2"/>
  <c r="BH126" i="2"/>
  <c r="BG126" i="2"/>
  <c r="BF126" i="2"/>
  <c r="T126" i="2"/>
  <c r="R126" i="2"/>
  <c r="P126" i="2"/>
  <c r="BK126" i="2"/>
  <c r="J126" i="2"/>
  <c r="BE126" i="2"/>
  <c r="BI122" i="2"/>
  <c r="BH122" i="2"/>
  <c r="BG122" i="2"/>
  <c r="BF122" i="2"/>
  <c r="T122" i="2"/>
  <c r="R122" i="2"/>
  <c r="P122" i="2"/>
  <c r="BK122" i="2"/>
  <c r="J122" i="2"/>
  <c r="BE122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6" i="2"/>
  <c r="BH106" i="2"/>
  <c r="BG106" i="2"/>
  <c r="BF106" i="2"/>
  <c r="T106" i="2"/>
  <c r="R106" i="2"/>
  <c r="P106" i="2"/>
  <c r="BK106" i="2"/>
  <c r="J106" i="2"/>
  <c r="BE106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2" i="2"/>
  <c r="BH92" i="2"/>
  <c r="BG92" i="2"/>
  <c r="BF92" i="2"/>
  <c r="T92" i="2"/>
  <c r="R92" i="2"/>
  <c r="P92" i="2"/>
  <c r="BK92" i="2"/>
  <c r="J92" i="2"/>
  <c r="BE92" i="2"/>
  <c r="BI88" i="2"/>
  <c r="BH88" i="2"/>
  <c r="BG88" i="2"/>
  <c r="BF88" i="2"/>
  <c r="T88" i="2"/>
  <c r="R88" i="2"/>
  <c r="P88" i="2"/>
  <c r="BK88" i="2"/>
  <c r="J88" i="2"/>
  <c r="BE88" i="2"/>
  <c r="BI84" i="2"/>
  <c r="BH84" i="2"/>
  <c r="BG84" i="2"/>
  <c r="BF84" i="2"/>
  <c r="T84" i="2"/>
  <c r="R84" i="2"/>
  <c r="P84" i="2"/>
  <c r="BK84" i="2"/>
  <c r="J84" i="2"/>
  <c r="BE84" i="2"/>
  <c r="BI80" i="2"/>
  <c r="F37" i="2"/>
  <c r="BD55" i="1" s="1"/>
  <c r="BD54" i="1" s="1"/>
  <c r="W33" i="1" s="1"/>
  <c r="BH80" i="2"/>
  <c r="F36" i="2" s="1"/>
  <c r="BC55" i="1" s="1"/>
  <c r="BC54" i="1" s="1"/>
  <c r="BG80" i="2"/>
  <c r="F35" i="2"/>
  <c r="BB55" i="1" s="1"/>
  <c r="BF80" i="2"/>
  <c r="J34" i="2" s="1"/>
  <c r="AW55" i="1" s="1"/>
  <c r="T80" i="2"/>
  <c r="T79" i="2"/>
  <c r="R80" i="2"/>
  <c r="R79" i="2"/>
  <c r="P80" i="2"/>
  <c r="P79" i="2"/>
  <c r="AU55" i="1" s="1"/>
  <c r="AU54" i="1" s="1"/>
  <c r="BK80" i="2"/>
  <c r="BK79" i="2" s="1"/>
  <c r="J79" i="2" s="1"/>
  <c r="J80" i="2"/>
  <c r="BE80" i="2" s="1"/>
  <c r="F73" i="2"/>
  <c r="E71" i="2"/>
  <c r="F52" i="2"/>
  <c r="E50" i="2"/>
  <c r="J24" i="2"/>
  <c r="E24" i="2"/>
  <c r="J76" i="2" s="1"/>
  <c r="J23" i="2"/>
  <c r="J21" i="2"/>
  <c r="E21" i="2"/>
  <c r="J75" i="2"/>
  <c r="J54" i="2"/>
  <c r="J20" i="2"/>
  <c r="J18" i="2"/>
  <c r="E18" i="2"/>
  <c r="F76" i="2" s="1"/>
  <c r="F55" i="2"/>
  <c r="J17" i="2"/>
  <c r="J15" i="2"/>
  <c r="E15" i="2"/>
  <c r="F54" i="2" s="1"/>
  <c r="F75" i="2"/>
  <c r="J14" i="2"/>
  <c r="J12" i="2"/>
  <c r="J52" i="2" s="1"/>
  <c r="J73" i="2"/>
  <c r="E7" i="2"/>
  <c r="E69" i="2" s="1"/>
  <c r="E48" i="2"/>
  <c r="AS54" i="1"/>
  <c r="L50" i="1"/>
  <c r="AM50" i="1"/>
  <c r="AM49" i="1"/>
  <c r="L49" i="1"/>
  <c r="AM47" i="1"/>
  <c r="L47" i="1"/>
  <c r="L45" i="1"/>
  <c r="L44" i="1"/>
  <c r="F33" i="2" l="1"/>
  <c r="AZ55" i="1" s="1"/>
  <c r="AZ54" i="1" s="1"/>
  <c r="J33" i="2"/>
  <c r="AV55" i="1" s="1"/>
  <c r="AT55" i="1" s="1"/>
  <c r="J59" i="3"/>
  <c r="J30" i="3"/>
  <c r="AY54" i="1"/>
  <c r="W32" i="1"/>
  <c r="F33" i="3"/>
  <c r="AZ56" i="1" s="1"/>
  <c r="J33" i="3"/>
  <c r="AV56" i="1" s="1"/>
  <c r="J59" i="2"/>
  <c r="J30" i="2"/>
  <c r="BB54" i="1"/>
  <c r="J54" i="3"/>
  <c r="J34" i="3"/>
  <c r="AW56" i="1" s="1"/>
  <c r="J55" i="2"/>
  <c r="F34" i="2"/>
  <c r="BA55" i="1" s="1"/>
  <c r="BA54" i="1" s="1"/>
  <c r="J55" i="3"/>
  <c r="AT56" i="1" l="1"/>
  <c r="J39" i="3"/>
  <c r="AG56" i="1"/>
  <c r="W30" i="1"/>
  <c r="AW54" i="1"/>
  <c r="AK30" i="1" s="1"/>
  <c r="W31" i="1"/>
  <c r="AX54" i="1"/>
  <c r="AG55" i="1"/>
  <c r="J39" i="2"/>
  <c r="AV54" i="1"/>
  <c r="W29" i="1"/>
  <c r="AT54" i="1" l="1"/>
  <c r="AK29" i="1"/>
  <c r="AN55" i="1"/>
  <c r="AG54" i="1"/>
  <c r="AN56" i="1"/>
  <c r="AK26" i="1" l="1"/>
  <c r="AK35" i="1" s="1"/>
  <c r="AN54" i="1"/>
</calcChain>
</file>

<file path=xl/sharedStrings.xml><?xml version="1.0" encoding="utf-8"?>
<sst xmlns="http://schemas.openxmlformats.org/spreadsheetml/2006/main" count="5934" uniqueCount="1070">
  <si>
    <t>Export Komplet</t>
  </si>
  <si>
    <t>VZ</t>
  </si>
  <si>
    <t>2.0</t>
  </si>
  <si>
    <t>ZAMOK</t>
  </si>
  <si>
    <t>False</t>
  </si>
  <si>
    <t>{d9f3f0d4-9b24-441a-98ef-daa0f73b5fe4}</t>
  </si>
  <si>
    <t>0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</si>
  <si>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</si>
  <si>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</si>
  <si>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</si>
  <si>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</si>
  <si>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</si>
  <si>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Kód:</t>
  </si>
  <si>
    <t>64019165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</si>
  <si>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</si>
  <si>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</si>
  <si>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železničního náspu v úseku Trutnov Poříčí - Královec</t>
  </si>
  <si>
    <t>KSO:</t>
  </si>
  <si>
    <t/>
  </si>
  <si>
    <t>CC-CZ:</t>
  </si>
  <si>
    <t>Místo:</t>
  </si>
  <si>
    <t>Trutnov-Poříčí - Královec</t>
  </si>
  <si>
    <t>Datum:</t>
  </si>
  <si>
    <t>7. 11. 2019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</si>
  <si>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</si>
  <si>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</si>
  <si>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</si>
  <si>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</si>
  <si>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</si>
  <si>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</si>
  <si>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</si>
  <si>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</si>
  <si>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</si>
  <si>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</si>
  <si>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</si>
  <si>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</si>
  <si>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</si>
  <si>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</si>
  <si>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</si>
  <si>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</si>
  <si>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</si>
  <si>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</si>
  <si>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</si>
  <si>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</si>
  <si>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</si>
  <si>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</si>
  <si>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</si>
  <si>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</si>
  <si>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</si>
  <si>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</si>
  <si>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</si>
  <si>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</si>
  <si>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</si>
  <si>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</si>
  <si>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</si>
  <si>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</si>
  <si>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</si>
  <si>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</si>
  <si>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</si>
  <si>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</si>
  <si>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</si>
  <si>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</si>
  <si>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</si>
  <si>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</si>
  <si>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</si>
  <si>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</si>
  <si>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</si>
  <si>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</si>
  <si>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</si>
  <si>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###NOIMPORT###</t>
  </si>
  <si>
    <t>IMPORT</t>
  </si>
  <si>
    <t>{00000000-0000-0000-0000-000000000000}</t>
  </si>
  <si>
    <t>/</t>
  </si>
  <si>
    <t>SO 01</t>
  </si>
  <si>
    <t>Sanace sesuvu dráhy</t>
  </si>
  <si>
    <t>STA</t>
  </si>
  <si>
    <t>1</t>
  </si>
  <si>
    <t>{4e2e19ce-bd2a-4ed2-bbd2-92077904ab8c}</t>
  </si>
  <si>
    <t>2</t>
  </si>
  <si>
    <t>VRN</t>
  </si>
  <si>
    <t>Vedlejší a ostatní náklady</t>
  </si>
  <si>
    <t>{9eb1da33-e9a8-41be-a284-90133908daca}</t>
  </si>
  <si>
    <t>KRYCÍ LIST SOUPISU PRACÍ</t>
  </si>
  <si>
    <t>Objekt:</t>
  </si>
  <si>
    <t>SO 01 - Sanace sesuvu dráhy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</si>
  <si>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</si>
  <si>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</si>
  <si>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</si>
  <si>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</si>
  <si>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</si>
  <si>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</si>
  <si>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</si>
  <si>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</si>
  <si>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</si>
  <si>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</si>
  <si>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</si>
  <si>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</si>
  <si>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</si>
  <si>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</si>
  <si>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</si>
  <si>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</si>
  <si>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</si>
  <si>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</si>
  <si>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112201101</t>
  </si>
  <si>
    <t>Odstranění pařezů D do 300 mm</t>
  </si>
  <si>
    <t>kus</t>
  </si>
  <si>
    <t>CS ÚRS 2019 02</t>
  </si>
  <si>
    <t>4</t>
  </si>
  <si>
    <t>ROZPOCET</t>
  </si>
  <si>
    <t>PP</t>
  </si>
  <si>
    <t>Odstranění pařezů s jejich vykopáním, vytrháním nebo odstřelením, s přesekáním kořenů průměru přes 100 do 300 mm</t>
  </si>
  <si>
    <t>VV</t>
  </si>
  <si>
    <t>15 "v drážním příkopu</t>
  </si>
  <si>
    <t>Součet</t>
  </si>
  <si>
    <t>112201105</t>
  </si>
  <si>
    <t>Odstranění pařezů D přes 900 mm</t>
  </si>
  <si>
    <t>Odstranění pařezů s jejich vykopáním, vytrháním nebo odstřelením, s přesekáním kořenů průměru přes 900 mm</t>
  </si>
  <si>
    <t>40 "pařezy na svahu</t>
  </si>
  <si>
    <t>3</t>
  </si>
  <si>
    <t>113151111</t>
  </si>
  <si>
    <t>Rozebrání zpevněných ploch ze silničních dílců</t>
  </si>
  <si>
    <t>m2</t>
  </si>
  <si>
    <t>CS ÚRS 2018 01</t>
  </si>
  <si>
    <t>6</t>
  </si>
  <si>
    <t>Rozebírání zpevněných ploch s přemístěním na skládku na vzdálenost do 20 m nebo s naložením na dopravní prostředek ze silničních panelů</t>
  </si>
  <si>
    <t>50*1*2*2</t>
  </si>
  <si>
    <t>121101101</t>
  </si>
  <si>
    <t>Sejmutí ornice s přemístěním na vzdálenost do 50 m</t>
  </si>
  <si>
    <t>m3</t>
  </si>
  <si>
    <t>8</t>
  </si>
  <si>
    <t>Sejmutí ornice nebo lesní půdy s vodorovným přemístěním na hromady v místě upotřebení nebo na dočasné či trvalé skládky se složením, na vzdálenost do 50 m</t>
  </si>
  <si>
    <t>180*4*0,2 "pro přístupové cesty</t>
  </si>
  <si>
    <t>5</t>
  </si>
  <si>
    <t>122202501</t>
  </si>
  <si>
    <t>Odkopávky a prokopávky nezapažené pro spodní stavbu železnic do 100 m3 v hornině tř. 3</t>
  </si>
  <si>
    <t>10</t>
  </si>
  <si>
    <t>Odkopávky a prokopávky nezapažené pro spodní stavbu železnic strojně s přemístěním výkopku v příčných profilech do 15 m nebo s naložením na dopravní prostředek v hornině tř. 3 do 100 m3</t>
  </si>
  <si>
    <t>122202502</t>
  </si>
  <si>
    <t>Odkopávky a prokopávky nezapažené pro spodní stavbu železnic do 1000 m3 v hornině tř. 3</t>
  </si>
  <si>
    <t>12</t>
  </si>
  <si>
    <t>Odkopávky a prokopávky nezapažené pro spodní stavbu železnic strojně s přemístěním výkopku v příčných profilech do 15 m nebo s naložením na dopravní prostředek v hornině tř. 3 přes 100 do 1 000 m3</t>
  </si>
  <si>
    <t>7</t>
  </si>
  <si>
    <t>122202508</t>
  </si>
  <si>
    <t>Příplatek k odkopávkám pro spodní stavbu železnic v hornině tř. 3 za ztížení při rekonstrukci</t>
  </si>
  <si>
    <t>14</t>
  </si>
  <si>
    <t>Odkopávky a prokopávky nezapažené pro spodní stavbu železnic strojně s přemístěním výkopku v příčných profilech do 15 m nebo s naložením na dopravní prostředek v hornině tř. 3 Příplatek k cenám za ztížení při rekonstrukcích</t>
  </si>
  <si>
    <t>122202509</t>
  </si>
  <si>
    <t>Příplatek k odkopávkám pro spodní stavbu železnic v hornině tř. 3 za lepivost</t>
  </si>
  <si>
    <t>16</t>
  </si>
  <si>
    <t>Odkopávky a prokopávky nezapažené pro spodní stavbu železnic strojně s přemístěním výkopku v příčných profilech do 15 m nebo s naložením na dopravní prostředek v hornině tř. 3 Příplatek k cenám za lepivost horniny tř. 3</t>
  </si>
  <si>
    <t>208,93*0,3</t>
  </si>
  <si>
    <t>9</t>
  </si>
  <si>
    <t>122302502</t>
  </si>
  <si>
    <t>Odkopávky a prokopávky nezapažené pro spodní stavbu železnic do 1000 m3 v hornině tř. 4</t>
  </si>
  <si>
    <t>18</t>
  </si>
  <si>
    <t>Odkopávky a prokopávky nezapažené pro spodní stavbu železnic strojně s přemístěním výkopku v příčných profilech do 15 m nebo s naložením na dopravní prostředek v hornině tř. 4 přes 100 do 1 000 m3</t>
  </si>
  <si>
    <t>10,55*28*0,7</t>
  </si>
  <si>
    <t>122302508</t>
  </si>
  <si>
    <t>Příplatek k odkopávkám pro spodní stavbu železnic v hornině tř. 4 za ztížení při rekonstrukci</t>
  </si>
  <si>
    <t>20</t>
  </si>
  <si>
    <t>Odkopávky a prokopávky nezapažené pro spodní stavbu železnic strojně s přemístěním výkopku v příčných profilech do 15 m nebo s naložením na dopravní prostředek v hornině tř. 4 Příplatek k cenám za ztížení při rekonstrukcích</t>
  </si>
  <si>
    <t>11</t>
  </si>
  <si>
    <t>122302509</t>
  </si>
  <si>
    <t>Příplatek k odkopávkám pro spodní stavbu železnic v hornině tř. 4 za lepivost</t>
  </si>
  <si>
    <t>22</t>
  </si>
  <si>
    <t>Odkopávky a prokopávky nezapažené pro spodní stavbu železnic strojně s přemístěním výkopku v příčných profilech do 15 m nebo s naložením na dopravní prostředek v hornině tř. 4 Příplatek k cenám za lepivost horniny tř. 4</t>
  </si>
  <si>
    <t>206,78*0,3</t>
  </si>
  <si>
    <t>131201101</t>
  </si>
  <si>
    <t>Hloubení jam nezapažených v hornině tř. 3 objemu do 100 m3</t>
  </si>
  <si>
    <t>24</t>
  </si>
  <si>
    <t>Hloubení nezapažených jam a zářezů s urovnáním dna do předepsaného profilu a spádu v hornině tř. 3 do 100 m3</t>
  </si>
  <si>
    <t>13</t>
  </si>
  <si>
    <t>131301102</t>
  </si>
  <si>
    <t>Hloubení jam nezapažených v hornině tř. 4 objemu do 1000 m3</t>
  </si>
  <si>
    <t>26</t>
  </si>
  <si>
    <t>Hloubení nezapažených jam a zářezů s urovnáním dna do předepsaného profilu a spádu v hornině tř. 4 přes 100 do 1 000 m3</t>
  </si>
  <si>
    <t>(27,01+104,23+92,23)*0,5 "drenážní žebro</t>
  </si>
  <si>
    <t>131403102</t>
  </si>
  <si>
    <t>Hloubení jam ručním nebo pneum nářadím v nesoudržných horninách tř. 5</t>
  </si>
  <si>
    <t>28</t>
  </si>
  <si>
    <t>Hloubení zapažených i nezapažených jam ručním nebo pneumatickým nářadím s urovnáním dna do předepsaného profilu a spádu v horninách tř. 5 nesoudržných</t>
  </si>
  <si>
    <t>133302011</t>
  </si>
  <si>
    <t>Hloubení šachet ručním nebo pneum nářadím v soudržných horninách tř. 4, plocha výkopu do 4 m2</t>
  </si>
  <si>
    <t>30</t>
  </si>
  <si>
    <t>Hloubení zapažených i nezapažených šachet plocha výkopu do 20 m2 ručním nebo pneumatickým nářadím s případným nutným přemístěním výkopku ve výkopišti v horninách soudržných tř. 4, plocha výkopu do 4 m2</t>
  </si>
  <si>
    <t>52*1,0 "cca 1,0 m3/kus - výkop pro odřezání zápor</t>
  </si>
  <si>
    <t>151711111</t>
  </si>
  <si>
    <t>Osazení zápor ocelových dl do 8 m</t>
  </si>
  <si>
    <t>m</t>
  </si>
  <si>
    <t>32</t>
  </si>
  <si>
    <t>Osazení ocelových zápor pro pažení hloubených vykopávek do předem provedených vrtů se zabetonováním spodního konce, s příp. nutným obsypem zápory pískem délky od 0 do 8 m</t>
  </si>
  <si>
    <t>26*2*6</t>
  </si>
  <si>
    <t>17</t>
  </si>
  <si>
    <t>M</t>
  </si>
  <si>
    <t>58344155</t>
  </si>
  <si>
    <t>štěrkodrť frakce 0/22</t>
  </si>
  <si>
    <t>t</t>
  </si>
  <si>
    <t>34</t>
  </si>
  <si>
    <t>13010976</t>
  </si>
  <si>
    <t>ocel profilová HE-B 160 jakost 11 375</t>
  </si>
  <si>
    <t>36</t>
  </si>
  <si>
    <t>19</t>
  </si>
  <si>
    <t>1517214R</t>
  </si>
  <si>
    <t>Pažení do ocelových zápor - výdřeva</t>
  </si>
  <si>
    <t>38</t>
  </si>
  <si>
    <t>Pažení do ocelových zápor bez ohledu na druh pažin</t>
  </si>
  <si>
    <t>25*1,4*0,1</t>
  </si>
  <si>
    <t>153115110R</t>
  </si>
  <si>
    <t>Odstranění výdřevy  z ocelových zápor</t>
  </si>
  <si>
    <t>40</t>
  </si>
  <si>
    <t>Odstranění výdřevy z ocelových zápor</t>
  </si>
  <si>
    <t>25*1,4</t>
  </si>
  <si>
    <t>153311213</t>
  </si>
  <si>
    <t>Zřízení armování svahů, násypů a opěrných stěn vrstvou z geomříže tuhé sklonu přes 1:1</t>
  </si>
  <si>
    <t>42</t>
  </si>
  <si>
    <t>Zřízení armování strmých svahů, násypů nebo opěrných stěn vrstvou z geomříže tuhé, ve sklonu přes 1:1</t>
  </si>
  <si>
    <t>28*12,66 "geomříž mezi gabiony</t>
  </si>
  <si>
    <t>69321021</t>
  </si>
  <si>
    <t>geomříž jednoosá HDPE s tahovou pevností 50kN/m</t>
  </si>
  <si>
    <t>44</t>
  </si>
  <si>
    <t>354,48*1,15 "Přepočtené koeficientem množství</t>
  </si>
  <si>
    <t>23</t>
  </si>
  <si>
    <t>153811112</t>
  </si>
  <si>
    <t>Osazení kotvy tyčové dl přes 5 m D přes 28 do 32 mm</t>
  </si>
  <si>
    <t>46</t>
  </si>
  <si>
    <t>Osazení kotev tyčových bez provedení vrtu, zainjektování a napnutí kotvy při délce přes 5 m a průměru přes 28 do 32 mm</t>
  </si>
  <si>
    <t>166*6</t>
  </si>
  <si>
    <t>13021465R</t>
  </si>
  <si>
    <t>matice R 32 pro tyč injekční zavrtávací</t>
  </si>
  <si>
    <t>48</t>
  </si>
  <si>
    <t>166</t>
  </si>
  <si>
    <t>25</t>
  </si>
  <si>
    <t>13021462R</t>
  </si>
  <si>
    <t>tyč injekční zavrtávací kotevní R 32 N D 32/15mm</t>
  </si>
  <si>
    <t>50</t>
  </si>
  <si>
    <t>13021464R</t>
  </si>
  <si>
    <t>spojník R 32 pro tyč injekční zavrtávací</t>
  </si>
  <si>
    <t>52</t>
  </si>
  <si>
    <t>166*2</t>
  </si>
  <si>
    <t>27</t>
  </si>
  <si>
    <t>13021418R</t>
  </si>
  <si>
    <t>podložka pro CKT celozávitovou kotevní tyč profilovaná 330x205x7 mm</t>
  </si>
  <si>
    <t>54</t>
  </si>
  <si>
    <t>153811197</t>
  </si>
  <si>
    <t>Příplatek ke kotvám tyčovým za antikorozní úpravu trvalých kotev</t>
  </si>
  <si>
    <t>56</t>
  </si>
  <si>
    <t>Osazení kotev tyčových bez provedení vrtu, zainjektování a napnutí kotvy Příplatek k ceně za antikorozní úpravu trvalých kotev</t>
  </si>
  <si>
    <t>29</t>
  </si>
  <si>
    <t>153811211</t>
  </si>
  <si>
    <t>Napnutí kotev tyčových únosnost kotvy do 0,45 MN</t>
  </si>
  <si>
    <t>58</t>
  </si>
  <si>
    <t>Napnutí tyčových kotev při předepsané únosnosti kotvy do 0,45 MN</t>
  </si>
  <si>
    <t>26 "napnutí táhla dočasného spřažení zápor na 10 kN</t>
  </si>
  <si>
    <t>153851133R</t>
  </si>
  <si>
    <t>Ztužující ocelová táhla D do 32 mm</t>
  </si>
  <si>
    <t>60</t>
  </si>
  <si>
    <t>Ztužující táhla z oceli průměru přes 28 do 32 mm</t>
  </si>
  <si>
    <t>26*5,0</t>
  </si>
  <si>
    <t>31</t>
  </si>
  <si>
    <t>13021418</t>
  </si>
  <si>
    <t>podložka pro CKT celozávitovou kotevní tyč 200x200x20mm</t>
  </si>
  <si>
    <t>62</t>
  </si>
  <si>
    <t>13021420</t>
  </si>
  <si>
    <t>podložka pro CKT celozávitovou kotevní tyč 200x200x30mm</t>
  </si>
  <si>
    <t>64</t>
  </si>
  <si>
    <t>33</t>
  </si>
  <si>
    <t>13021415</t>
  </si>
  <si>
    <t>spojník pro CKT celozávitovou kotevní tyč D 32mm ST 500 S</t>
  </si>
  <si>
    <t>66</t>
  </si>
  <si>
    <t>13021465</t>
  </si>
  <si>
    <t>matice R 32 pro tyč  ztužující</t>
  </si>
  <si>
    <t>68</t>
  </si>
  <si>
    <t>matice R 32 pro tyč injekční</t>
  </si>
  <si>
    <t>35</t>
  </si>
  <si>
    <t>34571362</t>
  </si>
  <si>
    <t>trubka elektroinstalační HDPE tuhá dvouplášťová korugovaná D 52/63 mm</t>
  </si>
  <si>
    <t>70</t>
  </si>
  <si>
    <t>15521231R</t>
  </si>
  <si>
    <t>Vrty do skalních stěn  D 56 mm hor. tř. III a IV horolezecky</t>
  </si>
  <si>
    <t>72</t>
  </si>
  <si>
    <t>Vrty do skalních stěn prováděné horolezeckou technikou průměru do 56 mm, v hornině tř. III a IV</t>
  </si>
  <si>
    <t>37</t>
  </si>
  <si>
    <t>155214111</t>
  </si>
  <si>
    <t>Montáž ocelové sítě na skalní stěnu prováděná horolezeckou technikou</t>
  </si>
  <si>
    <t>74</t>
  </si>
  <si>
    <t>Síťování skalních stěn prováděné horolezeckou technikou montáž pásů ocelové sítě</t>
  </si>
  <si>
    <t>31319108R</t>
  </si>
  <si>
    <t>síť na skálu s oky 8x10 cm ø 2,7mm s vpleteným lanem po 30 cm, 3,05x25 m</t>
  </si>
  <si>
    <t>76</t>
  </si>
  <si>
    <t>39</t>
  </si>
  <si>
    <t>162301421</t>
  </si>
  <si>
    <t>Vodorovné přemístění pařezů do 5 km D do 300 mm</t>
  </si>
  <si>
    <t>78</t>
  </si>
  <si>
    <t>Vodorovné přemístění větví, kmenů nebo pařezů s naložením, složením a dopravou do 5000 m pařezů kmenů, průměru přes 100 do 300 mm</t>
  </si>
  <si>
    <t>162301424R</t>
  </si>
  <si>
    <t>Vodorovné přemístění pařezů do 5 km D přes 900 mm</t>
  </si>
  <si>
    <t>80</t>
  </si>
  <si>
    <t>Vodorovné přemístění větví, kmenů nebo pařezů s naložením, složením a dopravou do 5000 m pařezů kmenů, průměru přes 900 mm</t>
  </si>
  <si>
    <t>41</t>
  </si>
  <si>
    <t>162301921</t>
  </si>
  <si>
    <t>Příplatek k vodorovnému přemístění pařezů D 300 mm ZKD 5 km</t>
  </si>
  <si>
    <t>82</t>
  </si>
  <si>
    <t>Vodorovné přemístění větví, kmenů nebo pařezů s naložením, složením a dopravou Příplatek k cenám za každých dalších i započatých 5000 m přes 5000 m pařezů kmenů, průměru přes 100 do 300 mm</t>
  </si>
  <si>
    <t>15*5 "Přepočtené koeficientem množství</t>
  </si>
  <si>
    <t>162301924R</t>
  </si>
  <si>
    <t>Příplatek k vodorovnému přemístění pařezů D přes 900 mm ZKD 5 km</t>
  </si>
  <si>
    <t>84</t>
  </si>
  <si>
    <t>Vodorovné přemístění větví, kmenů nebo pařezů s naložením, složením a dopravou Příplatek k cenám za každých dalších i započatých 5000 m přes 5000 m pařezů kmenů, průměru přes 900 mm</t>
  </si>
  <si>
    <t>43</t>
  </si>
  <si>
    <t>162632511</t>
  </si>
  <si>
    <t>Vodorovné přemístění výkopku přes 2000 do 5000 m pracovním vlakem</t>
  </si>
  <si>
    <t>86</t>
  </si>
  <si>
    <t>Vodorovné přemístění výkopku pracovním vlakem bez naložení výkopku, avšak s jeho vyložením, pro jakoukoliv třídu horniny, na vzdálenost přes 2 000 do 5 000 m</t>
  </si>
  <si>
    <t>162802513</t>
  </si>
  <si>
    <t>Vodorovné přemístění výkopku přes 1000 do 3000 m z horniny tř. 1 až 4 při rekonstrukcích železnic</t>
  </si>
  <si>
    <t>88</t>
  </si>
  <si>
    <t>Ztížení vodorovného přemístění výkopku při rekonstrukcích železnic z hornin tř. 1 až 4, na vzdálenost přes 1 000 do 3 000 m</t>
  </si>
  <si>
    <t>45</t>
  </si>
  <si>
    <t>174101101</t>
  </si>
  <si>
    <t>Zásyp jam, šachet rýh nebo kolem objektů sypaninou se zhutněním</t>
  </si>
  <si>
    <t>90</t>
  </si>
  <si>
    <t>Zásyp sypaninou z jakékoliv horniny s uložením výkopku ve vrstvách se zhutněním jam, šachet, rýh nebo kolem objektů v těchto vykopávkách</t>
  </si>
  <si>
    <t>27,01+104,23+92,23 "ŠD 32/63</t>
  </si>
  <si>
    <t>58343959R</t>
  </si>
  <si>
    <t>štěrkodrť frakce 32/63</t>
  </si>
  <si>
    <t>92</t>
  </si>
  <si>
    <t>223,47*1,8 "Přepočtené koeficientem množství</t>
  </si>
  <si>
    <t>47</t>
  </si>
  <si>
    <t>174102109R</t>
  </si>
  <si>
    <t>Aktivace výdřevy štěrkovým zásypem s hutněním</t>
  </si>
  <si>
    <t>94</t>
  </si>
  <si>
    <t>181951102</t>
  </si>
  <si>
    <t>Úprava pláně v hornině tř. 1 až 4 se zhutněním</t>
  </si>
  <si>
    <t>96</t>
  </si>
  <si>
    <t>Úprava pláně vyrovnáním výškových rozdílů v hornině tř. 1 až 4 se zhutněním</t>
  </si>
  <si>
    <t>320,0 "vyrovnání terénu vč. zpevnění přístupu</t>
  </si>
  <si>
    <t>49</t>
  </si>
  <si>
    <t>997013811R</t>
  </si>
  <si>
    <t>Poplatek za uložení na skládce (skládkovné) odpadu dřevěného</t>
  </si>
  <si>
    <t>98</t>
  </si>
  <si>
    <t>Poplatek za uložení odpadu na skládce (skládkovné) dřevěného</t>
  </si>
  <si>
    <t>15,0*0,4 "pařezy</t>
  </si>
  <si>
    <t>40*0,6 "pařezy</t>
  </si>
  <si>
    <t>3,5*0,9 "výdřeva</t>
  </si>
  <si>
    <t>171112221</t>
  </si>
  <si>
    <t>Uložení sypaniny z hornin nesoudržných sypkých do násypů přes 3 m3 pro spodní stavbu železnic</t>
  </si>
  <si>
    <t>100</t>
  </si>
  <si>
    <t>Uložení sypaniny do násypů pro spodní stavbu železnic s rozprostřením sypaniny ve vrstvách, s hrubým urovnáním a ručním hutněním objemu přes 3 m3, z hornin nesoudržných sypkých</t>
  </si>
  <si>
    <t>51</t>
  </si>
  <si>
    <t>58344171</t>
  </si>
  <si>
    <t>štěrkodrť frakce 0/32</t>
  </si>
  <si>
    <t>102</t>
  </si>
  <si>
    <t>58344229</t>
  </si>
  <si>
    <t>štěrkodrť frakce 0/125</t>
  </si>
  <si>
    <t>104</t>
  </si>
  <si>
    <t>117,6*1,8 "Přepočtené koeficientem množství</t>
  </si>
  <si>
    <t>53</t>
  </si>
  <si>
    <t>174111211</t>
  </si>
  <si>
    <t>Zásyp sypaninou se zhutněním do 3 m3 pro spodní stavbu železnic</t>
  </si>
  <si>
    <t>106</t>
  </si>
  <si>
    <t>Zásyp sypaninou pro spodní stavbu železnic objemu do 3 m3 se zhutněním</t>
  </si>
  <si>
    <t>58343930</t>
  </si>
  <si>
    <t>kamenivo drcené hrubé frakce 16-32</t>
  </si>
  <si>
    <t>108</t>
  </si>
  <si>
    <t>55</t>
  </si>
  <si>
    <t>182101101</t>
  </si>
  <si>
    <t>Svahování v zářezech v hornině tř. 1 až 4</t>
  </si>
  <si>
    <t>110</t>
  </si>
  <si>
    <t>Svahování trvalých svahů do projektovaných profilů s potřebným přemístěním výkopku při svahování v zářezech v hornině tř. 1 až 4</t>
  </si>
  <si>
    <t>162701105</t>
  </si>
  <si>
    <t>Vodorovné přemístění do 10000 m výkopku/sypaniny z horniny tř. 1 až 4</t>
  </si>
  <si>
    <t>112</t>
  </si>
  <si>
    <t>Vodorovné přemístění výkopku nebo sypaniny po suchu na obvyklém dopravním prostředku, bez naložení výkopku, avšak se složením bez rozhrnutí z horniny tř. 1 až 4 na vzdálenost přes 9 000 do 10 000 m</t>
  </si>
  <si>
    <t>208,93 "odkopávky tř. 3</t>
  </si>
  <si>
    <t>206,78 "odkopávky tř. 4</t>
  </si>
  <si>
    <t>144,355 " hloubení jam tř. 3</t>
  </si>
  <si>
    <t>111,735 " hloubení jam tř. 4</t>
  </si>
  <si>
    <t>52,0 "hl. jam ručně tř. 4</t>
  </si>
  <si>
    <t>57</t>
  </si>
  <si>
    <t>162701109</t>
  </si>
  <si>
    <t>Příplatek k vodorovnému přemístění výkopku/sypaniny z horniny tř. 1 až 4 ZKD 1000 m přes 10000 m</t>
  </si>
  <si>
    <t>114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</si>
  <si>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</si>
  <si>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612,065*30 "Přepočtené koeficientem množství</t>
  </si>
  <si>
    <t>162701155</t>
  </si>
  <si>
    <t>Vodorovné přemístění do 10000 m výkopku/sypaniny z horniny tř. 5 až 7</t>
  </si>
  <si>
    <t>116</t>
  </si>
  <si>
    <t>Vodorovné přemístění výkopku nebo sypaniny po suchu na obvyklém dopravním prostředku, bez naložení výkopku, avšak se složením bez rozhrnutí z horniny tř. 5 až 7 na vzdálenost přes 9 000 do 10 000 m</t>
  </si>
  <si>
    <t>111,735 "hloubení jam</t>
  </si>
  <si>
    <t>59</t>
  </si>
  <si>
    <t>162701159</t>
  </si>
  <si>
    <t>Příplatek k vodorovnému přemístění výkopku/sypaniny z horniny tř. 5 až 7 ZKD 1000 m přes 10000 m</t>
  </si>
  <si>
    <t>118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</si>
  <si>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</si>
  <si>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111,735*30 "Přepočtené koeficientem množství</t>
  </si>
  <si>
    <t>171201211R</t>
  </si>
  <si>
    <t>Poplatek za uložení stavebního odpadu - zeminy a kameniva na skládce</t>
  </si>
  <si>
    <t>120</t>
  </si>
  <si>
    <t>Poplatek za uložení stavebního odpadu na skládce (skládkovné) zeminy a kameniva zatříděného do Katalogu odpadů pod kódem 170 504 x</t>
  </si>
  <si>
    <t>61</t>
  </si>
  <si>
    <t>167101102</t>
  </si>
  <si>
    <t>Nakládání výkopku z hornin tř. 1 až 4 přes 100 m3</t>
  </si>
  <si>
    <t>122</t>
  </si>
  <si>
    <t>Nakládání, skládání a překládání neulehlého výkopku nebo sypaniny nakládání, množství přes 100 m3, z hornin tř. 1 až 4</t>
  </si>
  <si>
    <t xml:space="preserve">325,077 "pracovní lavice pro vrtání </t>
  </si>
  <si>
    <t>171101105</t>
  </si>
  <si>
    <t>Uložení sypaniny z hornin soudržných do násypů zhutněných do 103 % PS</t>
  </si>
  <si>
    <t>124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</si>
  <si>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103 % PS</t>
  </si>
  <si>
    <t>401,034*0,5+44,35+80,21</t>
  </si>
  <si>
    <t>63</t>
  </si>
  <si>
    <t>211561111R</t>
  </si>
  <si>
    <t>Výplň odvodňovacích žeber nebo trativodů kamenivem hrubým drceným frakce 4 až 8 mm</t>
  </si>
  <si>
    <t>126</t>
  </si>
  <si>
    <t>Výplň kamenivem do rýh odvodňovacích žeber nebo trativodů bez zhutnění, s úpravou povrchu výplně kamenivem hrubým drceným frakce 4 až 8 mm</t>
  </si>
  <si>
    <t>211971121</t>
  </si>
  <si>
    <t>Zřízení opláštění žeber nebo trativodů geotextilií v rýze nebo zářezu sklonu přes 1:2 š do 2,5 m</t>
  </si>
  <si>
    <t>128</t>
  </si>
  <si>
    <t>Zřízení opláštění výplně z geotextilie odvodňovacích žeber nebo trativodů v rýze nebo zářezu se stěnami svislými nebo šikmými o sklonu přes 1:2 při rozvinuté šířce opláštění do 2,5 m</t>
  </si>
  <si>
    <t>65</t>
  </si>
  <si>
    <t>69311070</t>
  </si>
  <si>
    <t>geotextilie netkaná separační, ochranná, filtrační, drenážní PP 400g/m2</t>
  </si>
  <si>
    <t>130</t>
  </si>
  <si>
    <t>211971122</t>
  </si>
  <si>
    <t>Zřízení opláštění žeber nebo trativodů geotextilií v rýze nebo zářezu přes 1:2 š přes 2,5 m</t>
  </si>
  <si>
    <t>132</t>
  </si>
  <si>
    <t>Zřízení opláštění výplně z geotextilie odvodňovacích žeber nebo trativodů v rýze nebo zářezu se stěnami svislými nebo šikmými o sklonu přes 1:2 při rozvinuté šířce opláštění přes 2,5 m</t>
  </si>
  <si>
    <t>(54,43+110,38+79,91)*1,1</t>
  </si>
  <si>
    <t>67</t>
  </si>
  <si>
    <t>134</t>
  </si>
  <si>
    <t>212755215</t>
  </si>
  <si>
    <t>Trativody z drenážních trubek plastových flexibilních D 125 mm bez lože</t>
  </si>
  <si>
    <t>136</t>
  </si>
  <si>
    <t>Trativody bez lože z drenážních trubek plastových flexibilních D 125 mm</t>
  </si>
  <si>
    <t>69</t>
  </si>
  <si>
    <t>224311114</t>
  </si>
  <si>
    <t>Vrty maloprofilové D do 156 mm úklon do 45° hl do 25 m hor. III a IV</t>
  </si>
  <si>
    <t>138</t>
  </si>
  <si>
    <t>Maloprofilové vrty průběžným sacím vrtáním průměru přes 93 do 156 mm do úklonu 45° v hl 0 až 25 m v hornině tř. III a IV</t>
  </si>
  <si>
    <t>21*4,5 "mikropiloty</t>
  </si>
  <si>
    <t>224511114R</t>
  </si>
  <si>
    <t>Vrty maloprofilové D 300 mm úklon do 45° hl do 25 m hor. III a IV</t>
  </si>
  <si>
    <t>140</t>
  </si>
  <si>
    <t>Maloprofilové vrty průběžným sacím vrtáním průměru 300 mm do úklonu 45° v hl 0 až 25 m v hornině tř. III a IV</t>
  </si>
  <si>
    <t>26*2*6 "Vrtání zápor z kolejiště, pr. 300, tř. IV</t>
  </si>
  <si>
    <t>71</t>
  </si>
  <si>
    <t>227111113</t>
  </si>
  <si>
    <t>Odpažení maloprofilových vrtů průměru do 156 mm</t>
  </si>
  <si>
    <t>142</t>
  </si>
  <si>
    <t>Odpažení maloprofilových vrtů průměru přes 93 do 156 mm</t>
  </si>
  <si>
    <t>21*4,5</t>
  </si>
  <si>
    <t>227111115R</t>
  </si>
  <si>
    <t>Odpažení maloprofilových vrtů průměru 300 mm</t>
  </si>
  <si>
    <t>144</t>
  </si>
  <si>
    <t>73</t>
  </si>
  <si>
    <t>239111111R</t>
  </si>
  <si>
    <t>Bourání zálivky okolo zápor 52ks á 0,5 m, pr. vrtu  300 mm</t>
  </si>
  <si>
    <t>146</t>
  </si>
  <si>
    <t>Bourání zálivky okolo zápor 52ks á 0,5 m, pr. vrtu 300 mm</t>
  </si>
  <si>
    <t>52*0,5</t>
  </si>
  <si>
    <t>271532212</t>
  </si>
  <si>
    <t>Podsyp pod základové konstrukce se zhutněním z hrubého kameniva frakce 16 až 32 mm</t>
  </si>
  <si>
    <t>148</t>
  </si>
  <si>
    <t>Podsyp pod základové konstrukce se zhutněním a urovnáním povrchu z kameniva hrubého, frakce 16 - 32 mm</t>
  </si>
  <si>
    <t>26,0*1,16 "podsyp gabion. košů u kolejí</t>
  </si>
  <si>
    <t>75</t>
  </si>
  <si>
    <t>274354111</t>
  </si>
  <si>
    <t>Bednění základových pasů - zřízení</t>
  </si>
  <si>
    <t>150</t>
  </si>
  <si>
    <t>Bednění základových konstrukcí pasů, prahů, věnců a ostruh zřízení</t>
  </si>
  <si>
    <t>(20,63+6)*0,6*2 "beton trámce</t>
  </si>
  <si>
    <t>274354211</t>
  </si>
  <si>
    <t>Bednění základových pasů - odstranění</t>
  </si>
  <si>
    <t>152</t>
  </si>
  <si>
    <t>Bednění základových konstrukcí pasů, prahů, věnců a ostruh odstranění bednění</t>
  </si>
  <si>
    <t>77</t>
  </si>
  <si>
    <t>274321118</t>
  </si>
  <si>
    <t>Základové pasy, prahy, věnce a ostruhy mostních konstrukcí ze ŽB C 30/37</t>
  </si>
  <si>
    <t>154</t>
  </si>
  <si>
    <t>Základové konstrukce z betonu železového pásy, prahy, věnce a ostruhy ve výkopu nebo na hlavách pilot C 30/37</t>
  </si>
  <si>
    <t>274361116</t>
  </si>
  <si>
    <t>Výztuž základových pasů, prahů, věnců a ostruh z betonářské oceli 10 505</t>
  </si>
  <si>
    <t>156</t>
  </si>
  <si>
    <t>Výztuž základových konstrukcí pasů, prahů, věnců a ostruh z betonářské oceli 10 505 (R) nebo BSt 500</t>
  </si>
  <si>
    <t>79</t>
  </si>
  <si>
    <t>281602111</t>
  </si>
  <si>
    <t>Injektování povrchové nízkotlaké s dvojitým obturátorem mikropilot a kotev tlakem do 0,6 MPa</t>
  </si>
  <si>
    <t>hod</t>
  </si>
  <si>
    <t>158</t>
  </si>
  <si>
    <t>Injektování povrchové s dvojitým obturátorem mikropilot nebo kotev tlakem do 0,60 MPa</t>
  </si>
  <si>
    <t>26*2/4 "2 řady x 1/4 hod. na kus</t>
  </si>
  <si>
    <t>166/2 "1/2 hod. na kus</t>
  </si>
  <si>
    <t>21/2</t>
  </si>
  <si>
    <t>58521113R</t>
  </si>
  <si>
    <t>Injektážní směs - certifikovaná injektážní malta pro trvalé hřeby a MP</t>
  </si>
  <si>
    <t>160</t>
  </si>
  <si>
    <t>81</t>
  </si>
  <si>
    <t>282602112</t>
  </si>
  <si>
    <t>Injektování povrchové vysokotlaké s dvojitým obturátorem mikropilot a kotev tlakem do 2 MPa</t>
  </si>
  <si>
    <t>162</t>
  </si>
  <si>
    <t>Injektování povrchové s dvojitým obturátorem mikropilot nebo kotev tlakem přes 0,60 do 2,0 MPa</t>
  </si>
  <si>
    <t>166*6*2/4 "166ks x 6m x 2etáže/m x 1/4 hod./etáž</t>
  </si>
  <si>
    <t>21*3*2/4</t>
  </si>
  <si>
    <t>164</t>
  </si>
  <si>
    <t>83</t>
  </si>
  <si>
    <t>282791121</t>
  </si>
  <si>
    <t>Injektážní trubky z PVC hladké vnitřní D 25 až 50 mm manžetové</t>
  </si>
  <si>
    <t>Injektážní trubky z PVC závitové s osazením upravených trubek do předem připraveného injekčního vrtu, vnitřního průměru přes 25 do 50 mm, hladké manžetové</t>
  </si>
  <si>
    <t>283111113</t>
  </si>
  <si>
    <t>Zřízení trubkových mikropilot svislých část hladká D 115 mm</t>
  </si>
  <si>
    <t>168</t>
  </si>
  <si>
    <t>Zřízení ocelových, trubkových mikropilot tlakové i tahové svislé nebo odklon od svislice do 60° část hladká, průměru přes 105 do 115 mm</t>
  </si>
  <si>
    <t>21*1,0</t>
  </si>
  <si>
    <t>85</t>
  </si>
  <si>
    <t>14011078R1</t>
  </si>
  <si>
    <t>trubka ocelová bezešvá hladká jakost 11 353 108x10,0mm</t>
  </si>
  <si>
    <t>170</t>
  </si>
  <si>
    <t>21,0*1,0</t>
  </si>
  <si>
    <t>283111123</t>
  </si>
  <si>
    <t>Zřízení trubkových mikropilot svislých část manžetová D 115 mm</t>
  </si>
  <si>
    <t>172</t>
  </si>
  <si>
    <t>Zřízení ocelových, trubkových mikropilot tlakové i tahové svislé nebo odklon od svislice do 60° část manžetová, průměru přes 105 do 115 mm</t>
  </si>
  <si>
    <t>21,0*3,0</t>
  </si>
  <si>
    <t>87</t>
  </si>
  <si>
    <t>14011078R2</t>
  </si>
  <si>
    <t>trubka ocelová bezešvá hladká jakost 11 353 108x10,0mm vč. všech úprav a manžet</t>
  </si>
  <si>
    <t>174</t>
  </si>
  <si>
    <t>283131113</t>
  </si>
  <si>
    <t>Zřízení hlavy mikropilot namáhaných tlakem i tahem D do 115 mm</t>
  </si>
  <si>
    <t>176</t>
  </si>
  <si>
    <t>Zřízení hlav trubkových mikropilot namáhaných tlakem i tahem, průměru přes 105 do 115 mm</t>
  </si>
  <si>
    <t>89</t>
  </si>
  <si>
    <t>1591111R01</t>
  </si>
  <si>
    <t>Hlavy MP trvalé, 200x200x20, tr.127/8</t>
  </si>
  <si>
    <t>178</t>
  </si>
  <si>
    <t>291211111</t>
  </si>
  <si>
    <t>Zřízení plochy ze silničních panelů do lože tl 50 mm z kameniva</t>
  </si>
  <si>
    <t>180</t>
  </si>
  <si>
    <t>Zřízení zpevněné plochy ze silničních panelů osazených do lože tl. 50 mm z kameniva</t>
  </si>
  <si>
    <t>91</t>
  </si>
  <si>
    <t>59381136</t>
  </si>
  <si>
    <t>panel silniční 200x100x15 cm - pronájen po dobu provádění zápor, dovoz a odvoz</t>
  </si>
  <si>
    <t>182</t>
  </si>
  <si>
    <t>panel silniční 200x100x15 cm</t>
  </si>
  <si>
    <t>200/2</t>
  </si>
  <si>
    <t>326214621R</t>
  </si>
  <si>
    <t>Gabionové matrace svařovaná síť povrch galfan vyplněná kamenem</t>
  </si>
  <si>
    <t>184</t>
  </si>
  <si>
    <t>Drátokamenné (gabionové) matrace z lomového neupraveného výplňového kamene na sucho ze svařované ocelové sítě s povrchovou úpravou galfan</t>
  </si>
  <si>
    <t>93</t>
  </si>
  <si>
    <t>326214630R</t>
  </si>
  <si>
    <t>Vytvoření kapes v gabionových matracích pro kotvy horolezecky</t>
  </si>
  <si>
    <t>186</t>
  </si>
  <si>
    <t>451315115</t>
  </si>
  <si>
    <t>Podkladní nebo výplňová vrstva z betonu C 16/20 tl do 100 mm</t>
  </si>
  <si>
    <t>188</t>
  </si>
  <si>
    <t>Podkladní a výplňové vrstvy z betonu prostého tloušťky do 100 mm, z betonu C 16/20</t>
  </si>
  <si>
    <t>20,63*0,8 "v patě svahu</t>
  </si>
  <si>
    <t>95</t>
  </si>
  <si>
    <t>273351121</t>
  </si>
  <si>
    <t>Zřízení bednění základových desek</t>
  </si>
  <si>
    <t>190</t>
  </si>
  <si>
    <t>Bednění základů desek zřízení</t>
  </si>
  <si>
    <t>(20,63+6)*0,1*2 "</t>
  </si>
  <si>
    <t>273351122</t>
  </si>
  <si>
    <t>Odstranění bednění základových desek</t>
  </si>
  <si>
    <t>192</t>
  </si>
  <si>
    <t>Bednění základů desek odstranění</t>
  </si>
  <si>
    <t>97</t>
  </si>
  <si>
    <t>461512111</t>
  </si>
  <si>
    <t>Opevnění z lomového kamene do drátěných košů gabionů osazované z terénu</t>
  </si>
  <si>
    <t>194</t>
  </si>
  <si>
    <t>Opevnění z drátěných košů (gabionů) z lomového kamene neupraveného, tříděného osazované z terénu</t>
  </si>
  <si>
    <t>24*2</t>
  </si>
  <si>
    <t>462511111</t>
  </si>
  <si>
    <t>Zához prostoru z lomového kamene</t>
  </si>
  <si>
    <t>196</t>
  </si>
  <si>
    <t>Zához prostoru z lomového kamene</t>
  </si>
  <si>
    <t>64,63*1,0 "doplnění drenážního žebra</t>
  </si>
  <si>
    <t>99</t>
  </si>
  <si>
    <t>511534111</t>
  </si>
  <si>
    <t>Zřízení kolejového lože z kameniva recyklovaného</t>
  </si>
  <si>
    <t>198</t>
  </si>
  <si>
    <t>Zřízení kolejového lože se zhutněním z kameniva recyklovaného hrubého drceného</t>
  </si>
  <si>
    <t>(28+52)*1,86 "kolejové lože z vyčištěného štěrku a dokoupeného recyklátu</t>
  </si>
  <si>
    <t>58981116</t>
  </si>
  <si>
    <t>recyklát směsný frakce 32/63</t>
  </si>
  <si>
    <t>200</t>
  </si>
  <si>
    <t>101</t>
  </si>
  <si>
    <t>511534111R</t>
  </si>
  <si>
    <t>Zřízení kolejového lože (vrácení materiálu z prohrábky mezi pražci)</t>
  </si>
  <si>
    <t>202</t>
  </si>
  <si>
    <t>Zřízení kolejového lože se zhutněním (vrácení materiálu z prohrábky mezi pražci)</t>
  </si>
  <si>
    <t>26*0,3*0,3*3,2</t>
  </si>
  <si>
    <t>511534195</t>
  </si>
  <si>
    <t>Příplatek za ztížení kolejového lože z kameniva recyklovaného při rekonstrukcích</t>
  </si>
  <si>
    <t>204</t>
  </si>
  <si>
    <t>Zřízení kolejového lože se zhutněním Příplatek k cenám za ztížení práce při rekonstrukcích</t>
  </si>
  <si>
    <t>148,8+7,488</t>
  </si>
  <si>
    <t>103</t>
  </si>
  <si>
    <t>512502121</t>
  </si>
  <si>
    <t>Odstranění kolejového lože z kameniva po rozebrání koleje</t>
  </si>
  <si>
    <t>206</t>
  </si>
  <si>
    <t>Odstranění kolejového lože s přehozením materiálu na vzdálenost do 3 m s naložením na dopravní prostředek z kameniva (drceného, struskové štěrkoviny, štěrkopísku) po rozebrání koleje nebo kolejového rozvětvení</t>
  </si>
  <si>
    <t>(28+52)*1,86</t>
  </si>
  <si>
    <t>512505121</t>
  </si>
  <si>
    <t>Odstranění kolejového lože z kameniva mezi pražci koleje</t>
  </si>
  <si>
    <t>208</t>
  </si>
  <si>
    <t>Odstranění kolejového lože s přehozením materiálu na vzdálenost do 3 m s naložením na dopravní prostředek z kameniva (drceného, struskové štěrkoviny, štěrkopísku) mezi pražci koleje nebo kolejového rozvětvení</t>
  </si>
  <si>
    <t>26*0,3*0,3*3,2 "prohrábka kolejového lože mezi pražci</t>
  </si>
  <si>
    <t>105</t>
  </si>
  <si>
    <t>513504111R</t>
  </si>
  <si>
    <t>Pročištění kolejového lože na mezideponii</t>
  </si>
  <si>
    <t>210</t>
  </si>
  <si>
    <t>513504195</t>
  </si>
  <si>
    <t>Příplatek za ztížení pročištění kolejového lože při rekonstrukcích</t>
  </si>
  <si>
    <t>212</t>
  </si>
  <si>
    <t>Pročištění kolejového lože Příplatek k cenám za ztížení práce při rekonstrukcích</t>
  </si>
  <si>
    <t>107</t>
  </si>
  <si>
    <t>521327111</t>
  </si>
  <si>
    <t>Kolej z kolejnic S49 v ose pražce dřevěné podkladnice žebrová tuhá svěrka rozdělení c</t>
  </si>
  <si>
    <t>214</t>
  </si>
  <si>
    <t>Zřízení koleje stykované v ose na pražcích dřevěných z kolejnic tvaru S 49 s normálním rozchodem na pražcích nevystrojených se žebrovými podkladnicemi a tuhými svěrkami rozdělení c</t>
  </si>
  <si>
    <t>521354111</t>
  </si>
  <si>
    <t>Montáž kolejových polí S49 základna pražce betonové podkladnice žebrová tuhá svěrka rozdělení c</t>
  </si>
  <si>
    <t>216</t>
  </si>
  <si>
    <t>Montáž kolejových polí na pražcích betonových z kolejnic tvaru S 49 s normálním rozchodem na pražcích nevystrojených se žebrovými podkladnicemi a tuhými svěrkami rozdělení c</t>
  </si>
  <si>
    <t>83+50</t>
  </si>
  <si>
    <t>109</t>
  </si>
  <si>
    <t>525010012</t>
  </si>
  <si>
    <t>Vyjmutí kolejových polí na pražcích dřevěných bez rozebrání</t>
  </si>
  <si>
    <t>218</t>
  </si>
  <si>
    <t>Vyjmutí kolejových polí s rozpojením styků jakékoliv soustavy a jakéhokoliv rozdělení pražců normálního rozchodu bez rozebrání do součástí na dřevěných pražcích</t>
  </si>
  <si>
    <t>525040012</t>
  </si>
  <si>
    <t>Vyjmutí kolejových polí na pražcích betonových bez rozebrání</t>
  </si>
  <si>
    <t>220</t>
  </si>
  <si>
    <t>Vyjmutí kolejových polí s rozpojením styků jakékoliv soustavy a jakéhokoliv rozdělení pražců normálního rozchodu bez rozebrání do součástí na betonových pražcích</t>
  </si>
  <si>
    <t>111</t>
  </si>
  <si>
    <t>525099095</t>
  </si>
  <si>
    <t>Příplatek za ztížení vyjmutí kolejových polí bez rozebrání při rekonstrukcích</t>
  </si>
  <si>
    <t>222</t>
  </si>
  <si>
    <t>Vyjmutí kolejových polí s rozpojením styků Příplatek k cenám za ztížení práce při rekonstrukcích</t>
  </si>
  <si>
    <t>100+50</t>
  </si>
  <si>
    <t>543111111</t>
  </si>
  <si>
    <t>Směrové a výškové vyrovnání koleje na pražcích dřevěných v kolejovém loži z kameniva drceného</t>
  </si>
  <si>
    <t>224</t>
  </si>
  <si>
    <t>Směrové a výškové vyrovnání koleje nebo kolejového rozvětvení na pražcích dřevěných jakékoliv soustavy, bez doplnění kolejového lože v kolejovém loži z kameniva drceného nebo struskové štěrkoviny dosavadní i nově zřízené koleje nebo kolejového rozvětvení</t>
  </si>
  <si>
    <t>113</t>
  </si>
  <si>
    <t>543119095</t>
  </si>
  <si>
    <t>Příplatek za ztížení vyrovnání koleje na pražcích dřevěných při rekonstrukci</t>
  </si>
  <si>
    <t>226</t>
  </si>
  <si>
    <t>Směrové a výškové vyrovnání koleje nebo kolejového rozvětvení na pražcích dřevěných Příplatek k cenám za ztížení práce při rekonstrukci</t>
  </si>
  <si>
    <t>543141111</t>
  </si>
  <si>
    <t>Směrové a výškové vyrovnání koleje na pražcích z betonu</t>
  </si>
  <si>
    <t>228</t>
  </si>
  <si>
    <t>Směrové a výškové vyrovnání koleje na pražcích ze železového nebo předpjatého betonu jakékoliv soustavy , v jakémkoliv kolejovém loži, bez doplnění kolejového lože dosavadní i nově zřízené koleje</t>
  </si>
  <si>
    <t>115</t>
  </si>
  <si>
    <t>543149095</t>
  </si>
  <si>
    <t>Příplatek za ztížení vyrovnání koleje na pražcích z betonu při rekonstrukci</t>
  </si>
  <si>
    <t>230</t>
  </si>
  <si>
    <t>Směrové a výškové vyrovnání koleje na pražcích ze železového nebo předpjatého betonu Příplatek k ceně za ztížení práce při rekonstrukcích</t>
  </si>
  <si>
    <t>548930012</t>
  </si>
  <si>
    <t>Řezání kolejnic plamenem</t>
  </si>
  <si>
    <t>232</t>
  </si>
  <si>
    <t xml:space="preserve">26*2 </t>
  </si>
  <si>
    <t>117</t>
  </si>
  <si>
    <t>549820011</t>
  </si>
  <si>
    <t>Odstranění kolejnicových stykových propojek</t>
  </si>
  <si>
    <t>234</t>
  </si>
  <si>
    <t>Odstranění kolejnicových stykových propojek přivařených ke kolejnici</t>
  </si>
  <si>
    <t>561081111</t>
  </si>
  <si>
    <t>Zřízení podkladu ze zeminy upravené vápnem, cementem, směsnými pojivy tl 500 mm plochy do 1000 m2</t>
  </si>
  <si>
    <t>236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</si>
  <si>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450 do 500 mm</t>
  </si>
  <si>
    <t>28,0*8,35 "úprava pláně na místě - mocnost 0,5 m</t>
  </si>
  <si>
    <t>119</t>
  </si>
  <si>
    <t>58530171</t>
  </si>
  <si>
    <t>vápno nehašené CL 90-Q pro úpravu zemin bezprašné</t>
  </si>
  <si>
    <t>238</t>
  </si>
  <si>
    <t>564851111</t>
  </si>
  <si>
    <t>Podklad ze štěrkodrtě ŠD tl 150 mm</t>
  </si>
  <si>
    <t>240</t>
  </si>
  <si>
    <t>Podklad ze štěrkodrti ŠD s rozprostřením a zhutněním, po zhutnění tl. 150 mm</t>
  </si>
  <si>
    <t>121</t>
  </si>
  <si>
    <t>564871116</t>
  </si>
  <si>
    <t>Podklad ze štěrkodrtě ŠD tl. 300 mm</t>
  </si>
  <si>
    <t>242</t>
  </si>
  <si>
    <t>Podklad ze štěrkodrti ŠD s rozprostřením a zhutněním, po zhutnění tl. 300 mm</t>
  </si>
  <si>
    <t xml:space="preserve">2*440,0 </t>
  </si>
  <si>
    <t>440,0</t>
  </si>
  <si>
    <t>871265231</t>
  </si>
  <si>
    <t>Kanalizační potrubí z tvrdého PVC jednovrstvé tuhost třídy SN10 DN 110</t>
  </si>
  <si>
    <t>244</t>
  </si>
  <si>
    <t>Kanalizační potrubí z tvrdého PVC v otevřeném výkopu ve sklonu do 20 %, hladkého plnostěnného jednovrstvého, tuhost třídy SN 10 DN 110</t>
  </si>
  <si>
    <t>16*1,2 "chránička pro spodní řadu svorníků</t>
  </si>
  <si>
    <t>123</t>
  </si>
  <si>
    <t>87135041R</t>
  </si>
  <si>
    <t>Montáž  potrubí korugovaného DN 100 - kotvení zábradlí do gabionu</t>
  </si>
  <si>
    <t>246</t>
  </si>
  <si>
    <t>Montáž potrubí korugovaného DN 100 - kotvení zábradlí do gabionu</t>
  </si>
  <si>
    <t>0,5*28 "do gabionu u trati - kotvení zábradlí</t>
  </si>
  <si>
    <t>34571366</t>
  </si>
  <si>
    <t>trubka elektroinstalační HDPE tuhá dvouplášťová korugovaná D 100/120 mm</t>
  </si>
  <si>
    <t>248</t>
  </si>
  <si>
    <t>0,5*14*2</t>
  </si>
  <si>
    <t>125</t>
  </si>
  <si>
    <t>911111111</t>
  </si>
  <si>
    <t>Montáž zábradlí ocelového zabetonovaného</t>
  </si>
  <si>
    <t>250</t>
  </si>
  <si>
    <t>26*2 "do předem osazených korug. trubek</t>
  </si>
  <si>
    <t>553030061</t>
  </si>
  <si>
    <t>zábradlí na gabionové koše z ocel. úhelníků - vč. PKO a nátěru</t>
  </si>
  <si>
    <t>252</t>
  </si>
  <si>
    <t>127</t>
  </si>
  <si>
    <t>919721122</t>
  </si>
  <si>
    <t>Geomříž pro stabilizaci podkladu tuhá dvouosá z PP podélná pevnost v tahu do 30 kN/m</t>
  </si>
  <si>
    <t>254</t>
  </si>
  <si>
    <t>Geomříž pro stabilizaci podkladu tuhá dvouosá z polypropylenu, podélná pevnost v tahu 30 kN/m</t>
  </si>
  <si>
    <t>935112211R</t>
  </si>
  <si>
    <t>Osazení příkopového žlabu do betonu tl 100 mm (C 16/20) z betonových tvárnic š 800 mm</t>
  </si>
  <si>
    <t>256</t>
  </si>
  <si>
    <t>Osazení betonového příkopového žlabu s vyplněním a zatřením spár cementovou maltou s ložem tl. 100 mm z betonu prostého C 16/20 z betonových příkopových tvárnic šířky přes 500 do 800 mm</t>
  </si>
  <si>
    <t xml:space="preserve">20,63 "žlabovky </t>
  </si>
  <si>
    <t>100,0 "žlabovky  mimo řez</t>
  </si>
  <si>
    <t>129</t>
  </si>
  <si>
    <t>59227018</t>
  </si>
  <si>
    <t>žlabovka příkopová betonová s lomenými stěnami 300x1025x300mm</t>
  </si>
  <si>
    <t>258</t>
  </si>
  <si>
    <t>938902152</t>
  </si>
  <si>
    <t>Čistění příkopů strojně příkopovou frézou š dna přes 400 mm</t>
  </si>
  <si>
    <t>260</t>
  </si>
  <si>
    <t>Čištění příkopů komunikací s odstraněním travnatého porostu nebo nánosu s naložením na dopravní prostředek nebo s přemístěním na hromady na vzdálenost do 20 m strojně příkopovou frézou při šířce dna přes 400 mm</t>
  </si>
  <si>
    <t>131</t>
  </si>
  <si>
    <t>997013801</t>
  </si>
  <si>
    <t>Poplatek za uložení na skládce (skládkovné) stavebního odpadu betonového kód odpadu 170 101</t>
  </si>
  <si>
    <t>262</t>
  </si>
  <si>
    <t>Poplatek za uložení stavebního odpadu na skládce (skládkovné) z prostého betonu zatříděného do Katalogu odpadů pod kódem 170 101</t>
  </si>
  <si>
    <t>9,932 "zálivka zápor</t>
  </si>
  <si>
    <t>997211511</t>
  </si>
  <si>
    <t>Vodorovná doprava suti po suchu na vzdálenost do 1 km</t>
  </si>
  <si>
    <t>264</t>
  </si>
  <si>
    <t>Vodorovná doprava suti nebo vybouraných hmot suti se složením a hrubým urovnáním, na vzdálenost do 1 km</t>
  </si>
  <si>
    <t>454,981-5,287-80,332</t>
  </si>
  <si>
    <t>133</t>
  </si>
  <si>
    <t>997211519</t>
  </si>
  <si>
    <t>Příplatek ZKD 1 km u vodorovné dopravy suti</t>
  </si>
  <si>
    <t>266</t>
  </si>
  <si>
    <t>Vodorovná doprava suti nebo vybouraných hmot suti se složením a hrubým urovnáním, na vzdálenost Příplatek k ceně za každý další i započatý 1 km přes 1 km</t>
  </si>
  <si>
    <t>(194,493-9,932-19,4)*14 "odvoz na meziskládku</t>
  </si>
  <si>
    <t>(9,932+19,4)*39 "odvoz na trvalou skládku odpadů</t>
  </si>
  <si>
    <t>997211611</t>
  </si>
  <si>
    <t>Nakládání suti na dopravní prostředky pro vodorovnou dopravu</t>
  </si>
  <si>
    <t>268</t>
  </si>
  <si>
    <t>Nakládání suti nebo vybouraných hmot na dopravní prostředky pro vodorovnou dopravu suti</t>
  </si>
  <si>
    <t>135</t>
  </si>
  <si>
    <t>997223855</t>
  </si>
  <si>
    <t>Poplatek za uložení na skládce (skládkovné) zeminy a kameniva kód odpadu 170 504</t>
  </si>
  <si>
    <t>270</t>
  </si>
  <si>
    <t>Poplatek za uložení stavebního odpadu na skládce (skládkovné) zeminy a kameniva zatříděného do Katalogu odpadů pod kódem 170 504</t>
  </si>
  <si>
    <t>19,4 "čištění příkopů</t>
  </si>
  <si>
    <t>997241551</t>
  </si>
  <si>
    <t>Jízda kolejových prostředků motorový vozík MUV</t>
  </si>
  <si>
    <t>km</t>
  </si>
  <si>
    <t>272</t>
  </si>
  <si>
    <t>Doprava vybouraných hmot, konstrukcí a suti jízda kolejových dopravních prostředků ČD motorový vozík MUV</t>
  </si>
  <si>
    <t>30*3,0</t>
  </si>
  <si>
    <t>137</t>
  </si>
  <si>
    <t>997241622</t>
  </si>
  <si>
    <t>Naložení a složení suti</t>
  </si>
  <si>
    <t>274</t>
  </si>
  <si>
    <t>Doprava vybouraných hmot, konstrukcí a suti naložení a složení suti</t>
  </si>
  <si>
    <t>249,912-5,287-50,132-19,4</t>
  </si>
  <si>
    <t>998013313R</t>
  </si>
  <si>
    <t>Montáž a demontáž skluzu - doprava kameniva pro gabion. matrace</t>
  </si>
  <si>
    <t>276</t>
  </si>
  <si>
    <t>139</t>
  </si>
  <si>
    <t>998013323R</t>
  </si>
  <si>
    <t>Příplatek ke skluzu za první a ZKD den použití</t>
  </si>
  <si>
    <t>278</t>
  </si>
  <si>
    <t>22*30 "Přepočtené koeficientem množství</t>
  </si>
  <si>
    <t>998241011</t>
  </si>
  <si>
    <t>Přesun hmot pro železniční spodek drah kolejových o sklonu 0,8 %</t>
  </si>
  <si>
    <t>280</t>
  </si>
  <si>
    <t>Přesun hmot pro železniční spodek drah kolejových jakéhokoliv rozsahu dopravní vzdálenost do 5 000 m, o sklonu trati do 8 promile</t>
  </si>
  <si>
    <t>0,415 "osazení zápor</t>
  </si>
  <si>
    <t>0,001+0,004 "odstr. pařezů</t>
  </si>
  <si>
    <t>9,263 "ŠD do zápor</t>
  </si>
  <si>
    <t>13,634 "zápory HEB 160</t>
  </si>
  <si>
    <t>1,147 "výdřeva do zápor</t>
  </si>
  <si>
    <t>0,122 "geomříž gabiony</t>
  </si>
  <si>
    <t>33,495+0,05+4,084+0,266+1,029+0,369 "kotvy tyčové</t>
  </si>
  <si>
    <t>0,096+4,293+0,161+0,229+0,034+0,008+0,046 " dočasné spřažení HEB</t>
  </si>
  <si>
    <t>0,309 "vrty pr. 56 mm</t>
  </si>
  <si>
    <t>1,165 "sítě na gabiony</t>
  </si>
  <si>
    <t>12,998 "zásyp</t>
  </si>
  <si>
    <t>0,014+0,019+0,073+0,118+0,016 "opláštění, geotextilie a trativod</t>
  </si>
  <si>
    <t>0,03+0,15 "vrty pr.  do 156 a 300</t>
  </si>
  <si>
    <t>0,046+0,001+1,157 "bednění a výztuž zákl. pasů</t>
  </si>
  <si>
    <t xml:space="preserve">0,015+37,691+0,079+53,4+1,494 "injektování </t>
  </si>
  <si>
    <t>0,785+0,508+2,356+1,523+0,015+0,210  "mikropiloty</t>
  </si>
  <si>
    <t>305,901 "kámen do gabionů matrace</t>
  </si>
  <si>
    <t>4,234 "vápno</t>
  </si>
  <si>
    <t>0,013 "bednění zákl. desek</t>
  </si>
  <si>
    <t>0,027 "řezání kolejnic plamenem</t>
  </si>
  <si>
    <t>0,027 "chránička pro spodní řadu svorníků</t>
  </si>
  <si>
    <t>0,462 "geomříž komunikace</t>
  </si>
  <si>
    <t>19,748+32,398 "žlabovky</t>
  </si>
  <si>
    <t>141</t>
  </si>
  <si>
    <t>998241099</t>
  </si>
  <si>
    <t>Příplatek k přesunu hmot pro železniční spodek drah kolejových ZKD 1000 m</t>
  </si>
  <si>
    <t>282</t>
  </si>
  <si>
    <t>Přesun hmot pro železniční spodek drah kolejových jakéhokoliv rozsahu Příplatek k cenám za zvětšený přesun přes vymezenou největší dopravní vzdálenost za každých dalších i započatých 1000 m</t>
  </si>
  <si>
    <t>615,085*10 "Přepočtené koeficientem množství</t>
  </si>
  <si>
    <t>998242011</t>
  </si>
  <si>
    <t>Přesun hmot pro železniční svršek drah kolejových o sklonu 0,8 %</t>
  </si>
  <si>
    <t>284</t>
  </si>
  <si>
    <t>Přesun hmot pro železniční svršek drah kolejových jakéhokoliv rozsahu dopravní vzdálenost do 5 000 m, o sklonu trati do 8 promile</t>
  </si>
  <si>
    <t>143</t>
  </si>
  <si>
    <t>711112001</t>
  </si>
  <si>
    <t>Provedení izolace proti zemní vlhkosti svislé za studena nátěrem penetračním</t>
  </si>
  <si>
    <t>286</t>
  </si>
  <si>
    <t>Provedení izolace proti zemní vlhkosti natěradly a tmely za studena na ploše svislé S nátěrem penetračním</t>
  </si>
  <si>
    <t>(20,63)*0,6*3 "trámec betonový</t>
  </si>
  <si>
    <t>11163150</t>
  </si>
  <si>
    <t>lak penetrační asfaltový</t>
  </si>
  <si>
    <t>288</t>
  </si>
  <si>
    <t>145</t>
  </si>
  <si>
    <t>711112002</t>
  </si>
  <si>
    <t>Provedení izolace proti zemní vlhkosti svislé za studena lakem asfaltovým</t>
  </si>
  <si>
    <t>290</t>
  </si>
  <si>
    <t>Provedení izolace proti zemní vlhkosti natěradly a tmely za studena na ploše svislé S nátěrem lakem asfaltovým</t>
  </si>
  <si>
    <t>11163152</t>
  </si>
  <si>
    <t>lak hydroizolační asfaltový</t>
  </si>
  <si>
    <t>292</t>
  </si>
  <si>
    <t>147</t>
  </si>
  <si>
    <t>998711101</t>
  </si>
  <si>
    <t>Přesun hmot tonážní pro izolace proti vodě, vlhkosti a plynům v objektech výšky do 6 m</t>
  </si>
  <si>
    <t>294</t>
  </si>
  <si>
    <t>Přesun hmot pro izolace proti vodě, vlhkosti a plynům stanovený z hmotnosti přesunovaného materiálu vodorovná dopravní vzdálenost do 50 m v objektech výšky do 6 m</t>
  </si>
  <si>
    <t>767991911</t>
  </si>
  <si>
    <t>Opravy zámečnických konstrukcí ostatní - samostatné svařování</t>
  </si>
  <si>
    <t>296</t>
  </si>
  <si>
    <t>Ostatní opravy svařováním</t>
  </si>
  <si>
    <t>26*2*2*0,2 "navaření UPE 160 v dl.0,2 m na zápory</t>
  </si>
  <si>
    <t>149</t>
  </si>
  <si>
    <t>13010934</t>
  </si>
  <si>
    <t>ocel profilová UPE 160 jakost 11 375</t>
  </si>
  <si>
    <t>298</t>
  </si>
  <si>
    <t>220260702</t>
  </si>
  <si>
    <t>Montáž kabelového žlabu ocelového 150 x 25 mm</t>
  </si>
  <si>
    <t>300</t>
  </si>
  <si>
    <t>Montáž žlabu kabelového ocelového včetně zhotovení a upevnění 150 x 25 mm</t>
  </si>
  <si>
    <t>2*28 "montáž na gabion. koše</t>
  </si>
  <si>
    <t>151</t>
  </si>
  <si>
    <t>022002000</t>
  </si>
  <si>
    <t>Přeložení konstrukcí</t>
  </si>
  <si>
    <t>kpl</t>
  </si>
  <si>
    <t>302</t>
  </si>
  <si>
    <t>VRN - Vedlejší a ostatní náklady</t>
  </si>
  <si>
    <t>21101021</t>
  </si>
  <si>
    <t>Průzkumné práce pro opravy - Geotechnický průzkum doplňující</t>
  </si>
  <si>
    <t>%</t>
  </si>
  <si>
    <t>21201001</t>
  </si>
  <si>
    <t>Průzkumné práce pro opravy - průzkum výskytu škodlivin kontaminace kameniva ropnými látkami</t>
  </si>
  <si>
    <t>22101011</t>
  </si>
  <si>
    <t>Geodetické práce v průběhu opravy</t>
  </si>
  <si>
    <t>22101021</t>
  </si>
  <si>
    <t>Geodetické práce po ukončení opravy</t>
  </si>
  <si>
    <t>22121001</t>
  </si>
  <si>
    <t>Geodetické práce Diagnostika technické infrastruktury Vytyčení trasy inženýrských sítí</t>
  </si>
  <si>
    <t>23131001</t>
  </si>
  <si>
    <t>Projektové práce Dokumentace skutečného provedení železničního svršku a spodku</t>
  </si>
  <si>
    <t>24101401</t>
  </si>
  <si>
    <t>Inženýrská činnost koordinační a kompletační činnost</t>
  </si>
  <si>
    <t>31101031</t>
  </si>
  <si>
    <t>Zařízení a vybavení staveniště</t>
  </si>
  <si>
    <t>32103001</t>
  </si>
  <si>
    <t>Územní vlivy ztížené dopravní podmínky</t>
  </si>
  <si>
    <t>062303000</t>
  </si>
  <si>
    <t>Nájezd vrtné soupravy</t>
  </si>
  <si>
    <t>Soubor</t>
  </si>
  <si>
    <t>Nájezd vrtné soupravy - Použití nezvyklých dopravních prostředků</t>
  </si>
  <si>
    <t>062303001</t>
  </si>
  <si>
    <t>Převoz vrtné soupravy po kolejích</t>
  </si>
  <si>
    <t>Převoz vrtné soupravy po kolejích - Použití nezvyklých dopravních prostředků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</si>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</sst>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166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6" fontId="17" fillId="0" borderId="23" xfId="0" applyNumberFormat="1" applyFont="1" applyBorder="1" applyAlignment="1" applyProtection="1">
      <alignment vertical="center"/>
    </xf>
    <xf numFmtId="166" fontId="17" fillId="2" borderId="23" xfId="0" applyNumberFormat="1" applyFont="1" applyFill="1" applyBorder="1" applyAlignment="1" applyProtection="1">
      <alignment vertical="center"/>
      <protection locked="0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6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6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6" fontId="31" fillId="0" borderId="23" xfId="0" applyNumberFormat="1" applyFont="1" applyBorder="1" applyAlignment="1" applyProtection="1">
      <alignment vertical="center"/>
    </xf>
    <xf numFmtId="166" fontId="31" fillId="2" borderId="23" xfId="0" applyNumberFormat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1" xfId="0" applyFont="1" applyBorder="1" applyAlignment="1">
      <alignment horizontal="left" vertical="top"/>
    </xf>
    <xf numFmtId="0" fontId="35" fillId="0" borderId="29" xfId="0" applyFont="1" applyBorder="1" applyAlignment="1">
      <alignment horizontal="left"/>
    </xf>
    <xf numFmtId="0" fontId="36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BF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/>
  </sheetViews>
  <sheetFormatPr defaultRowHeight="13.8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pans="1:74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310" t="s">
        <v>13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19"/>
      <c r="AQ5" s="19"/>
      <c r="AR5" s="17"/>
      <c r="BE5" s="289" t="s">
        <v>14</v>
      </c>
      <c r="BS5" s="14" t="s">
        <v>6</v>
      </c>
    </row>
    <row r="6" spans="1:74" s="1" customFormat="1" ht="36.9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312" t="s">
        <v>16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19"/>
      <c r="AQ6" s="19"/>
      <c r="AR6" s="17"/>
      <c r="BE6" s="290"/>
      <c r="BS6" s="14" t="s">
        <v>6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18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18</v>
      </c>
      <c r="AO7" s="19"/>
      <c r="AP7" s="19"/>
      <c r="AQ7" s="19"/>
      <c r="AR7" s="17"/>
      <c r="BE7" s="290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90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90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18</v>
      </c>
      <c r="AO10" s="19"/>
      <c r="AP10" s="19"/>
      <c r="AQ10" s="19"/>
      <c r="AR10" s="17"/>
      <c r="BE10" s="290"/>
      <c r="BS10" s="14" t="s">
        <v>6</v>
      </c>
    </row>
    <row r="11" spans="1:74" s="1" customFormat="1" ht="18.45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18</v>
      </c>
      <c r="AO11" s="19"/>
      <c r="AP11" s="19"/>
      <c r="AQ11" s="19"/>
      <c r="AR11" s="17"/>
      <c r="BE11" s="290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90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90"/>
      <c r="BS13" s="14" t="s">
        <v>6</v>
      </c>
    </row>
    <row r="14" spans="1:74" ht="13.2">
      <c r="B14" s="18"/>
      <c r="C14" s="19"/>
      <c r="D14" s="19"/>
      <c r="E14" s="313" t="s">
        <v>29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90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90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18</v>
      </c>
      <c r="AO16" s="19"/>
      <c r="AP16" s="19"/>
      <c r="AQ16" s="19"/>
      <c r="AR16" s="17"/>
      <c r="BE16" s="290"/>
      <c r="BS16" s="14" t="s">
        <v>4</v>
      </c>
    </row>
    <row r="17" spans="1:71" s="1" customFormat="1" ht="18.45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18</v>
      </c>
      <c r="AO17" s="19"/>
      <c r="AP17" s="19"/>
      <c r="AQ17" s="19"/>
      <c r="AR17" s="17"/>
      <c r="BE17" s="290"/>
      <c r="BS17" s="14" t="s">
        <v>31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90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18</v>
      </c>
      <c r="AO19" s="19"/>
      <c r="AP19" s="19"/>
      <c r="AQ19" s="19"/>
      <c r="AR19" s="17"/>
      <c r="BE19" s="290"/>
      <c r="BS19" s="14" t="s">
        <v>6</v>
      </c>
    </row>
    <row r="20" spans="1:71" s="1" customFormat="1" ht="18.45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18</v>
      </c>
      <c r="AO20" s="19"/>
      <c r="AP20" s="19"/>
      <c r="AQ20" s="19"/>
      <c r="AR20" s="17"/>
      <c r="BE20" s="290"/>
      <c r="BS20" s="14" t="s">
        <v>31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90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90"/>
    </row>
    <row r="23" spans="1:71" s="1" customFormat="1" ht="60" customHeight="1">
      <c r="B23" s="18"/>
      <c r="C23" s="19"/>
      <c r="D23" s="19"/>
      <c r="E23" s="315" t="s">
        <v>34</v>
      </c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19"/>
      <c r="AP23" s="19"/>
      <c r="AQ23" s="19"/>
      <c r="AR23" s="17"/>
      <c r="BE23" s="290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90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90"/>
    </row>
    <row r="26" spans="1:71" s="2" customFormat="1" ht="25.95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2">
        <f>ROUND(AG54,15)</f>
        <v>0</v>
      </c>
      <c r="AL26" s="293"/>
      <c r="AM26" s="293"/>
      <c r="AN26" s="293"/>
      <c r="AO26" s="293"/>
      <c r="AP26" s="33"/>
      <c r="AQ26" s="33"/>
      <c r="AR26" s="36"/>
      <c r="BE26" s="290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90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16" t="s">
        <v>36</v>
      </c>
      <c r="M28" s="316"/>
      <c r="N28" s="316"/>
      <c r="O28" s="316"/>
      <c r="P28" s="316"/>
      <c r="Q28" s="33"/>
      <c r="R28" s="33"/>
      <c r="S28" s="33"/>
      <c r="T28" s="33"/>
      <c r="U28" s="33"/>
      <c r="V28" s="33"/>
      <c r="W28" s="316" t="s">
        <v>37</v>
      </c>
      <c r="X28" s="316"/>
      <c r="Y28" s="316"/>
      <c r="Z28" s="316"/>
      <c r="AA28" s="316"/>
      <c r="AB28" s="316"/>
      <c r="AC28" s="316"/>
      <c r="AD28" s="316"/>
      <c r="AE28" s="316"/>
      <c r="AF28" s="33"/>
      <c r="AG28" s="33"/>
      <c r="AH28" s="33"/>
      <c r="AI28" s="33"/>
      <c r="AJ28" s="33"/>
      <c r="AK28" s="316" t="s">
        <v>38</v>
      </c>
      <c r="AL28" s="316"/>
      <c r="AM28" s="316"/>
      <c r="AN28" s="316"/>
      <c r="AO28" s="316"/>
      <c r="AP28" s="33"/>
      <c r="AQ28" s="33"/>
      <c r="AR28" s="36"/>
      <c r="BE28" s="290"/>
    </row>
    <row r="29" spans="1:71" s="3" customFormat="1" ht="14.4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317">
        <v>0.21</v>
      </c>
      <c r="M29" s="288"/>
      <c r="N29" s="288"/>
      <c r="O29" s="288"/>
      <c r="P29" s="288"/>
      <c r="Q29" s="38"/>
      <c r="R29" s="38"/>
      <c r="S29" s="38"/>
      <c r="T29" s="38"/>
      <c r="U29" s="38"/>
      <c r="V29" s="38"/>
      <c r="W29" s="287">
        <f>ROUND(AZ54, 15)</f>
        <v>0</v>
      </c>
      <c r="X29" s="288"/>
      <c r="Y29" s="288"/>
      <c r="Z29" s="288"/>
      <c r="AA29" s="288"/>
      <c r="AB29" s="288"/>
      <c r="AC29" s="288"/>
      <c r="AD29" s="288"/>
      <c r="AE29" s="288"/>
      <c r="AF29" s="38"/>
      <c r="AG29" s="38"/>
      <c r="AH29" s="38"/>
      <c r="AI29" s="38"/>
      <c r="AJ29" s="38"/>
      <c r="AK29" s="287">
        <f>ROUND(AV54, 15)</f>
        <v>0</v>
      </c>
      <c r="AL29" s="288"/>
      <c r="AM29" s="288"/>
      <c r="AN29" s="288"/>
      <c r="AO29" s="288"/>
      <c r="AP29" s="38"/>
      <c r="AQ29" s="38"/>
      <c r="AR29" s="39"/>
      <c r="BE29" s="291"/>
    </row>
    <row r="30" spans="1:71" s="3" customFormat="1" ht="14.4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317">
        <v>0.15</v>
      </c>
      <c r="M30" s="288"/>
      <c r="N30" s="288"/>
      <c r="O30" s="288"/>
      <c r="P30" s="288"/>
      <c r="Q30" s="38"/>
      <c r="R30" s="38"/>
      <c r="S30" s="38"/>
      <c r="T30" s="38"/>
      <c r="U30" s="38"/>
      <c r="V30" s="38"/>
      <c r="W30" s="287">
        <f>ROUND(BA54, 15)</f>
        <v>0</v>
      </c>
      <c r="X30" s="288"/>
      <c r="Y30" s="288"/>
      <c r="Z30" s="288"/>
      <c r="AA30" s="288"/>
      <c r="AB30" s="288"/>
      <c r="AC30" s="288"/>
      <c r="AD30" s="288"/>
      <c r="AE30" s="288"/>
      <c r="AF30" s="38"/>
      <c r="AG30" s="38"/>
      <c r="AH30" s="38"/>
      <c r="AI30" s="38"/>
      <c r="AJ30" s="38"/>
      <c r="AK30" s="287">
        <f>ROUND(AW54, 15)</f>
        <v>0</v>
      </c>
      <c r="AL30" s="288"/>
      <c r="AM30" s="288"/>
      <c r="AN30" s="288"/>
      <c r="AO30" s="288"/>
      <c r="AP30" s="38"/>
      <c r="AQ30" s="38"/>
      <c r="AR30" s="39"/>
      <c r="BE30" s="291"/>
    </row>
    <row r="31" spans="1:71" s="3" customFormat="1" ht="14.4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317">
        <v>0.21</v>
      </c>
      <c r="M31" s="288"/>
      <c r="N31" s="288"/>
      <c r="O31" s="288"/>
      <c r="P31" s="288"/>
      <c r="Q31" s="38"/>
      <c r="R31" s="38"/>
      <c r="S31" s="38"/>
      <c r="T31" s="38"/>
      <c r="U31" s="38"/>
      <c r="V31" s="38"/>
      <c r="W31" s="287">
        <f>ROUND(BB54, 15)</f>
        <v>0</v>
      </c>
      <c r="X31" s="288"/>
      <c r="Y31" s="288"/>
      <c r="Z31" s="288"/>
      <c r="AA31" s="288"/>
      <c r="AB31" s="288"/>
      <c r="AC31" s="288"/>
      <c r="AD31" s="288"/>
      <c r="AE31" s="288"/>
      <c r="AF31" s="38"/>
      <c r="AG31" s="38"/>
      <c r="AH31" s="38"/>
      <c r="AI31" s="38"/>
      <c r="AJ31" s="38"/>
      <c r="AK31" s="287">
        <v>0</v>
      </c>
      <c r="AL31" s="288"/>
      <c r="AM31" s="288"/>
      <c r="AN31" s="288"/>
      <c r="AO31" s="288"/>
      <c r="AP31" s="38"/>
      <c r="AQ31" s="38"/>
      <c r="AR31" s="39"/>
      <c r="BE31" s="291"/>
    </row>
    <row r="32" spans="1:71" s="3" customFormat="1" ht="14.4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317">
        <v>0.15</v>
      </c>
      <c r="M32" s="288"/>
      <c r="N32" s="288"/>
      <c r="O32" s="288"/>
      <c r="P32" s="288"/>
      <c r="Q32" s="38"/>
      <c r="R32" s="38"/>
      <c r="S32" s="38"/>
      <c r="T32" s="38"/>
      <c r="U32" s="38"/>
      <c r="V32" s="38"/>
      <c r="W32" s="287">
        <f>ROUND(BC54, 15)</f>
        <v>0</v>
      </c>
      <c r="X32" s="288"/>
      <c r="Y32" s="288"/>
      <c r="Z32" s="288"/>
      <c r="AA32" s="288"/>
      <c r="AB32" s="288"/>
      <c r="AC32" s="288"/>
      <c r="AD32" s="288"/>
      <c r="AE32" s="288"/>
      <c r="AF32" s="38"/>
      <c r="AG32" s="38"/>
      <c r="AH32" s="38"/>
      <c r="AI32" s="38"/>
      <c r="AJ32" s="38"/>
      <c r="AK32" s="287">
        <v>0</v>
      </c>
      <c r="AL32" s="288"/>
      <c r="AM32" s="288"/>
      <c r="AN32" s="288"/>
      <c r="AO32" s="288"/>
      <c r="AP32" s="38"/>
      <c r="AQ32" s="38"/>
      <c r="AR32" s="39"/>
      <c r="BE32" s="291"/>
    </row>
    <row r="33" spans="1:57" s="3" customFormat="1" ht="14.4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317">
        <v>0</v>
      </c>
      <c r="M33" s="288"/>
      <c r="N33" s="288"/>
      <c r="O33" s="288"/>
      <c r="P33" s="288"/>
      <c r="Q33" s="38"/>
      <c r="R33" s="38"/>
      <c r="S33" s="38"/>
      <c r="T33" s="38"/>
      <c r="U33" s="38"/>
      <c r="V33" s="38"/>
      <c r="W33" s="287">
        <f>ROUND(BD54, 15)</f>
        <v>0</v>
      </c>
      <c r="X33" s="288"/>
      <c r="Y33" s="288"/>
      <c r="Z33" s="288"/>
      <c r="AA33" s="288"/>
      <c r="AB33" s="288"/>
      <c r="AC33" s="288"/>
      <c r="AD33" s="288"/>
      <c r="AE33" s="288"/>
      <c r="AF33" s="38"/>
      <c r="AG33" s="38"/>
      <c r="AH33" s="38"/>
      <c r="AI33" s="38"/>
      <c r="AJ33" s="38"/>
      <c r="AK33" s="287">
        <v>0</v>
      </c>
      <c r="AL33" s="288"/>
      <c r="AM33" s="288"/>
      <c r="AN33" s="288"/>
      <c r="AO33" s="288"/>
      <c r="AP33" s="38"/>
      <c r="AQ33" s="38"/>
      <c r="AR33" s="39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5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94" t="s">
        <v>47</v>
      </c>
      <c r="Y35" s="295"/>
      <c r="Z35" s="295"/>
      <c r="AA35" s="295"/>
      <c r="AB35" s="295"/>
      <c r="AC35" s="42"/>
      <c r="AD35" s="42"/>
      <c r="AE35" s="42"/>
      <c r="AF35" s="42"/>
      <c r="AG35" s="42"/>
      <c r="AH35" s="42"/>
      <c r="AI35" s="42"/>
      <c r="AJ35" s="42"/>
      <c r="AK35" s="296">
        <f>SUM(AK26:AK33)</f>
        <v>0</v>
      </c>
      <c r="AL35" s="295"/>
      <c r="AM35" s="295"/>
      <c r="AN35" s="295"/>
      <c r="AO35" s="297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" customHeight="1">
      <c r="A42" s="31"/>
      <c r="B42" s="32"/>
      <c r="C42" s="20" t="s">
        <v>48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12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64019165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" customHeight="1">
      <c r="B45" s="51"/>
      <c r="C45" s="52" t="s">
        <v>15</v>
      </c>
      <c r="D45" s="53"/>
      <c r="E45" s="53"/>
      <c r="F45" s="53"/>
      <c r="G45" s="53"/>
      <c r="H45" s="53"/>
      <c r="I45" s="53"/>
      <c r="J45" s="53"/>
      <c r="K45" s="53"/>
      <c r="L45" s="307" t="str">
        <f>K6</f>
        <v>Oprava železničního náspu v úseku Trutnov Poříčí - Královec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P45" s="53"/>
      <c r="AQ45" s="53"/>
      <c r="AR45" s="54"/>
    </row>
    <row r="46" spans="1:57" s="2" customFormat="1" ht="6.9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20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>Trutnov-Poříčí - Královec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22</v>
      </c>
      <c r="AJ47" s="33"/>
      <c r="AK47" s="33"/>
      <c r="AL47" s="33"/>
      <c r="AM47" s="309" t="str">
        <f>IF(AN8= "","",AN8)</f>
        <v>7. 11. 2019</v>
      </c>
      <c r="AN47" s="309"/>
      <c r="AO47" s="33"/>
      <c r="AP47" s="33"/>
      <c r="AQ47" s="33"/>
      <c r="AR47" s="36"/>
      <c r="BE47" s="31"/>
    </row>
    <row r="48" spans="1:57" s="2" customFormat="1" ht="6.9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6" customHeight="1">
      <c r="A49" s="31"/>
      <c r="B49" s="32"/>
      <c r="C49" s="26" t="s">
        <v>24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30</v>
      </c>
      <c r="AJ49" s="33"/>
      <c r="AK49" s="33"/>
      <c r="AL49" s="33"/>
      <c r="AM49" s="305" t="str">
        <f>IF(E17="","",E17)</f>
        <v xml:space="preserve"> </v>
      </c>
      <c r="AN49" s="306"/>
      <c r="AO49" s="306"/>
      <c r="AP49" s="306"/>
      <c r="AQ49" s="33"/>
      <c r="AR49" s="36"/>
      <c r="AS49" s="299" t="s">
        <v>49</v>
      </c>
      <c r="AT49" s="300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6" customHeight="1">
      <c r="A50" s="31"/>
      <c r="B50" s="32"/>
      <c r="C50" s="26" t="s">
        <v>28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32</v>
      </c>
      <c r="AJ50" s="33"/>
      <c r="AK50" s="33"/>
      <c r="AL50" s="33"/>
      <c r="AM50" s="305" t="str">
        <f>IF(E20="","",E20)</f>
        <v xml:space="preserve"> </v>
      </c>
      <c r="AN50" s="306"/>
      <c r="AO50" s="306"/>
      <c r="AP50" s="306"/>
      <c r="AQ50" s="33"/>
      <c r="AR50" s="36"/>
      <c r="AS50" s="301"/>
      <c r="AT50" s="302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8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303"/>
      <c r="AT51" s="304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318" t="s">
        <v>50</v>
      </c>
      <c r="D52" s="319"/>
      <c r="E52" s="319"/>
      <c r="F52" s="319"/>
      <c r="G52" s="319"/>
      <c r="H52" s="63"/>
      <c r="I52" s="320" t="s">
        <v>51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21" t="s">
        <v>52</v>
      </c>
      <c r="AH52" s="319"/>
      <c r="AI52" s="319"/>
      <c r="AJ52" s="319"/>
      <c r="AK52" s="319"/>
      <c r="AL52" s="319"/>
      <c r="AM52" s="319"/>
      <c r="AN52" s="320" t="s">
        <v>53</v>
      </c>
      <c r="AO52" s="319"/>
      <c r="AP52" s="319"/>
      <c r="AQ52" s="64" t="s">
        <v>54</v>
      </c>
      <c r="AR52" s="36"/>
      <c r="AS52" s="65" t="s">
        <v>55</v>
      </c>
      <c r="AT52" s="66" t="s">
        <v>56</v>
      </c>
      <c r="AU52" s="66" t="s">
        <v>57</v>
      </c>
      <c r="AV52" s="66" t="s">
        <v>58</v>
      </c>
      <c r="AW52" s="66" t="s">
        <v>59</v>
      </c>
      <c r="AX52" s="66" t="s">
        <v>60</v>
      </c>
      <c r="AY52" s="66" t="s">
        <v>61</v>
      </c>
      <c r="AZ52" s="66" t="s">
        <v>62</v>
      </c>
      <c r="BA52" s="66" t="s">
        <v>63</v>
      </c>
      <c r="BB52" s="66" t="s">
        <v>64</v>
      </c>
      <c r="BC52" s="66" t="s">
        <v>65</v>
      </c>
      <c r="BD52" s="67" t="s">
        <v>66</v>
      </c>
      <c r="BE52" s="31"/>
    </row>
    <row r="53" spans="1:91" s="2" customFormat="1" ht="10.8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" customHeight="1">
      <c r="B54" s="71"/>
      <c r="C54" s="72" t="s">
        <v>67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325">
        <f>ROUND(SUM(AG55:AG56),15)</f>
        <v>0</v>
      </c>
      <c r="AH54" s="325"/>
      <c r="AI54" s="325"/>
      <c r="AJ54" s="325"/>
      <c r="AK54" s="325"/>
      <c r="AL54" s="325"/>
      <c r="AM54" s="325"/>
      <c r="AN54" s="326">
        <f>SUM(AG54,AT54)</f>
        <v>0</v>
      </c>
      <c r="AO54" s="326"/>
      <c r="AP54" s="326"/>
      <c r="AQ54" s="75" t="s">
        <v>18</v>
      </c>
      <c r="AR54" s="76"/>
      <c r="AS54" s="77">
        <f>ROUND(SUM(AS55:AS56),15)</f>
        <v>0</v>
      </c>
      <c r="AT54" s="78">
        <f>ROUND(SUM(AV54:AW54),15)</f>
        <v>0</v>
      </c>
      <c r="AU54" s="79">
        <f>ROUND(SUM(AU55:AU56),5)</f>
        <v>0</v>
      </c>
      <c r="AV54" s="78">
        <f>ROUND(AZ54*L29,15)</f>
        <v>0</v>
      </c>
      <c r="AW54" s="78">
        <f>ROUND(BA54*L30,15)</f>
        <v>0</v>
      </c>
      <c r="AX54" s="78">
        <f>ROUND(BB54*L29,15)</f>
        <v>0</v>
      </c>
      <c r="AY54" s="78">
        <f>ROUND(BC54*L30,15)</f>
        <v>0</v>
      </c>
      <c r="AZ54" s="78">
        <f>ROUND(SUM(AZ55:AZ56),15)</f>
        <v>0</v>
      </c>
      <c r="BA54" s="78">
        <f>ROUND(SUM(BA55:BA56),15)</f>
        <v>0</v>
      </c>
      <c r="BB54" s="78">
        <f>ROUND(SUM(BB55:BB56),15)</f>
        <v>0</v>
      </c>
      <c r="BC54" s="78">
        <f>ROUND(SUM(BC55:BC56),15)</f>
        <v>0</v>
      </c>
      <c r="BD54" s="80">
        <f>ROUND(SUM(BD55:BD56),15)</f>
        <v>0</v>
      </c>
      <c r="BS54" s="81" t="s">
        <v>68</v>
      </c>
      <c r="BT54" s="81" t="s">
        <v>6</v>
      </c>
      <c r="BU54" s="82" t="s">
        <v>69</v>
      </c>
      <c r="BV54" s="81" t="s">
        <v>70</v>
      </c>
      <c r="BW54" s="81" t="s">
        <v>5</v>
      </c>
      <c r="BX54" s="81" t="s">
        <v>71</v>
      </c>
      <c r="CL54" s="81" t="s">
        <v>18</v>
      </c>
    </row>
    <row r="55" spans="1:91" s="7" customFormat="1" ht="26.4" customHeight="1">
      <c r="A55" s="83" t="s">
        <v>72</v>
      </c>
      <c r="B55" s="84"/>
      <c r="C55" s="85"/>
      <c r="D55" s="324" t="s">
        <v>73</v>
      </c>
      <c r="E55" s="324"/>
      <c r="F55" s="324"/>
      <c r="G55" s="324"/>
      <c r="H55" s="324"/>
      <c r="I55" s="86"/>
      <c r="J55" s="324" t="s">
        <v>74</v>
      </c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324"/>
      <c r="AG55" s="322">
        <f>'SO 01 - Sanace sesuvu dráhy'!J30</f>
        <v>0</v>
      </c>
      <c r="AH55" s="323"/>
      <c r="AI55" s="323"/>
      <c r="AJ55" s="323"/>
      <c r="AK55" s="323"/>
      <c r="AL55" s="323"/>
      <c r="AM55" s="323"/>
      <c r="AN55" s="322">
        <f>SUM(AG55,AT55)</f>
        <v>0</v>
      </c>
      <c r="AO55" s="323"/>
      <c r="AP55" s="323"/>
      <c r="AQ55" s="87" t="s">
        <v>75</v>
      </c>
      <c r="AR55" s="88"/>
      <c r="AS55" s="89">
        <v>0</v>
      </c>
      <c r="AT55" s="90">
        <f>ROUND(SUM(AV55:AW55),15)</f>
        <v>0</v>
      </c>
      <c r="AU55" s="91">
        <f>'SO 01 - Sanace sesuvu dráhy'!P79</f>
        <v>0</v>
      </c>
      <c r="AV55" s="90">
        <f>'SO 01 - Sanace sesuvu dráhy'!J33</f>
        <v>0</v>
      </c>
      <c r="AW55" s="90">
        <f>'SO 01 - Sanace sesuvu dráhy'!J34</f>
        <v>0</v>
      </c>
      <c r="AX55" s="90">
        <f>'SO 01 - Sanace sesuvu dráhy'!J35</f>
        <v>0</v>
      </c>
      <c r="AY55" s="90">
        <f>'SO 01 - Sanace sesuvu dráhy'!J36</f>
        <v>0</v>
      </c>
      <c r="AZ55" s="90">
        <f>'SO 01 - Sanace sesuvu dráhy'!F33</f>
        <v>0</v>
      </c>
      <c r="BA55" s="90">
        <f>'SO 01 - Sanace sesuvu dráhy'!F34</f>
        <v>0</v>
      </c>
      <c r="BB55" s="90">
        <f>'SO 01 - Sanace sesuvu dráhy'!F35</f>
        <v>0</v>
      </c>
      <c r="BC55" s="90">
        <f>'SO 01 - Sanace sesuvu dráhy'!F36</f>
        <v>0</v>
      </c>
      <c r="BD55" s="92">
        <f>'SO 01 - Sanace sesuvu dráhy'!F37</f>
        <v>0</v>
      </c>
      <c r="BT55" s="93" t="s">
        <v>76</v>
      </c>
      <c r="BV55" s="93" t="s">
        <v>70</v>
      </c>
      <c r="BW55" s="93" t="s">
        <v>77</v>
      </c>
      <c r="BX55" s="93" t="s">
        <v>5</v>
      </c>
      <c r="CL55" s="93" t="s">
        <v>18</v>
      </c>
      <c r="CM55" s="93" t="s">
        <v>78</v>
      </c>
    </row>
    <row r="56" spans="1:91" s="7" customFormat="1" ht="14.4" customHeight="1">
      <c r="A56" s="83" t="s">
        <v>72</v>
      </c>
      <c r="B56" s="84"/>
      <c r="C56" s="85"/>
      <c r="D56" s="324" t="s">
        <v>79</v>
      </c>
      <c r="E56" s="324"/>
      <c r="F56" s="324"/>
      <c r="G56" s="324"/>
      <c r="H56" s="324"/>
      <c r="I56" s="86"/>
      <c r="J56" s="324" t="s">
        <v>80</v>
      </c>
      <c r="K56" s="324"/>
      <c r="L56" s="324"/>
      <c r="M56" s="324"/>
      <c r="N56" s="324"/>
      <c r="O56" s="324"/>
      <c r="P56" s="324"/>
      <c r="Q56" s="324"/>
      <c r="R56" s="324"/>
      <c r="S56" s="324"/>
      <c r="T56" s="324"/>
      <c r="U56" s="324"/>
      <c r="V56" s="324"/>
      <c r="W56" s="324"/>
      <c r="X56" s="324"/>
      <c r="Y56" s="324"/>
      <c r="Z56" s="324"/>
      <c r="AA56" s="324"/>
      <c r="AB56" s="324"/>
      <c r="AC56" s="324"/>
      <c r="AD56" s="324"/>
      <c r="AE56" s="324"/>
      <c r="AF56" s="324"/>
      <c r="AG56" s="322">
        <f>'VRN - Vedlejší a ostatní ...'!J30</f>
        <v>0</v>
      </c>
      <c r="AH56" s="323"/>
      <c r="AI56" s="323"/>
      <c r="AJ56" s="323"/>
      <c r="AK56" s="323"/>
      <c r="AL56" s="323"/>
      <c r="AM56" s="323"/>
      <c r="AN56" s="322">
        <f>SUM(AG56,AT56)</f>
        <v>0</v>
      </c>
      <c r="AO56" s="323"/>
      <c r="AP56" s="323"/>
      <c r="AQ56" s="87" t="s">
        <v>75</v>
      </c>
      <c r="AR56" s="88"/>
      <c r="AS56" s="94">
        <v>0</v>
      </c>
      <c r="AT56" s="95">
        <f>ROUND(SUM(AV56:AW56),15)</f>
        <v>0</v>
      </c>
      <c r="AU56" s="96">
        <f>'VRN - Vedlejší a ostatní ...'!P79</f>
        <v>0</v>
      </c>
      <c r="AV56" s="95">
        <f>'VRN - Vedlejší a ostatní ...'!J33</f>
        <v>0</v>
      </c>
      <c r="AW56" s="95">
        <f>'VRN - Vedlejší a ostatní ...'!J34</f>
        <v>0</v>
      </c>
      <c r="AX56" s="95">
        <f>'VRN - Vedlejší a ostatní ...'!J35</f>
        <v>0</v>
      </c>
      <c r="AY56" s="95">
        <f>'VRN - Vedlejší a ostatní ...'!J36</f>
        <v>0</v>
      </c>
      <c r="AZ56" s="95">
        <f>'VRN - Vedlejší a ostatní ...'!F33</f>
        <v>0</v>
      </c>
      <c r="BA56" s="95">
        <f>'VRN - Vedlejší a ostatní ...'!F34</f>
        <v>0</v>
      </c>
      <c r="BB56" s="95">
        <f>'VRN - Vedlejší a ostatní ...'!F35</f>
        <v>0</v>
      </c>
      <c r="BC56" s="95">
        <f>'VRN - Vedlejší a ostatní ...'!F36</f>
        <v>0</v>
      </c>
      <c r="BD56" s="97">
        <f>'VRN - Vedlejší a ostatní ...'!F37</f>
        <v>0</v>
      </c>
      <c r="BT56" s="93" t="s">
        <v>76</v>
      </c>
      <c r="BV56" s="93" t="s">
        <v>70</v>
      </c>
      <c r="BW56" s="93" t="s">
        <v>81</v>
      </c>
      <c r="BX56" s="93" t="s">
        <v>5</v>
      </c>
      <c r="CL56" s="93" t="s">
        <v>18</v>
      </c>
      <c r="CM56" s="93" t="s">
        <v>78</v>
      </c>
    </row>
    <row r="57" spans="1:91" s="2" customFormat="1" ht="30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  <row r="58" spans="1:91" s="2" customFormat="1" ht="6.9" customHeight="1">
      <c r="A58" s="31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</sheetData>
  <sheetProtection algorithmName="SHA-512" hashValue="iMNsW8Tpf/GZ0Yt4omg7PJd8u7icxdG4rmYgqBf7u9OkzFO7e93nIqlFhVOm+yYMU9NJZhL/BtcQbw9F85z/5w==" saltValue="RFPvdauMrGxZGFPykRp6A87Xht5kl23nll8jxFxdZawjaNCmXwpGwBe44RNXCn5dPeIvjDKmTcwZcYRC7HEtmQ==" spinCount="100000" sheet="1" objects="1" scenarios="1" formatColumns="0" formatRows="0"/>
  <mergeCells count="46">
    <mergeCell ref="AG54:AM54"/>
    <mergeCell ref="AN54:AP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L33:P33"/>
    <mergeCell ref="C52:G52"/>
    <mergeCell ref="I52:AF52"/>
    <mergeCell ref="AG52:AM52"/>
    <mergeCell ref="AN52:AP52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1 - Sanace sesuvu dráhy'!C2" display="/"/>
    <hyperlink ref="A56" location="'VR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11"/>
  <sheetViews>
    <sheetView showGridLines="0" workbookViewId="0"/>
  </sheetViews>
  <sheetFormatPr defaultRowHeight="13.8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9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4" t="s">
        <v>77</v>
      </c>
    </row>
    <row r="3" spans="1:46" s="1" customFormat="1" ht="6.9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78</v>
      </c>
    </row>
    <row r="4" spans="1:46" s="1" customFormat="1" ht="24.9" customHeight="1">
      <c r="B4" s="17"/>
      <c r="D4" s="102" t="s">
        <v>82</v>
      </c>
      <c r="I4" s="98"/>
      <c r="L4" s="17"/>
      <c r="M4" s="103" t="s">
        <v>10</v>
      </c>
      <c r="AT4" s="14" t="s">
        <v>4</v>
      </c>
    </row>
    <row r="5" spans="1:46" s="1" customFormat="1" ht="6.9" customHeight="1">
      <c r="B5" s="17"/>
      <c r="I5" s="98"/>
      <c r="L5" s="17"/>
    </row>
    <row r="6" spans="1:46" s="1" customFormat="1" ht="12" customHeight="1">
      <c r="B6" s="17"/>
      <c r="D6" s="104" t="s">
        <v>15</v>
      </c>
      <c r="I6" s="98"/>
      <c r="L6" s="17"/>
    </row>
    <row r="7" spans="1:46" s="1" customFormat="1" ht="24" customHeight="1">
      <c r="B7" s="17"/>
      <c r="E7" s="327" t="str">
        <f>'Rekapitulace zakázky'!K6</f>
        <v>Oprava železničního náspu v úseku Trutnov Poříčí - Královec</v>
      </c>
      <c r="F7" s="328"/>
      <c r="G7" s="328"/>
      <c r="H7" s="328"/>
      <c r="I7" s="98"/>
      <c r="L7" s="17"/>
    </row>
    <row r="8" spans="1:46" s="2" customFormat="1" ht="12" customHeight="1">
      <c r="A8" s="31"/>
      <c r="B8" s="36"/>
      <c r="C8" s="31"/>
      <c r="D8" s="104" t="s">
        <v>83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" customHeight="1">
      <c r="A9" s="31"/>
      <c r="B9" s="36"/>
      <c r="C9" s="31"/>
      <c r="D9" s="31"/>
      <c r="E9" s="329" t="s">
        <v>84</v>
      </c>
      <c r="F9" s="330"/>
      <c r="G9" s="330"/>
      <c r="H9" s="330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17</v>
      </c>
      <c r="E11" s="31"/>
      <c r="F11" s="107" t="s">
        <v>18</v>
      </c>
      <c r="G11" s="31"/>
      <c r="H11" s="31"/>
      <c r="I11" s="108" t="s">
        <v>19</v>
      </c>
      <c r="J11" s="107" t="s">
        <v>18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20</v>
      </c>
      <c r="E12" s="31"/>
      <c r="F12" s="107" t="s">
        <v>21</v>
      </c>
      <c r="G12" s="31"/>
      <c r="H12" s="31"/>
      <c r="I12" s="108" t="s">
        <v>22</v>
      </c>
      <c r="J12" s="109" t="str">
        <f>'Rekapitulace zakázky'!AN8</f>
        <v>7. 11. 2019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24</v>
      </c>
      <c r="E14" s="31"/>
      <c r="F14" s="31"/>
      <c r="G14" s="31"/>
      <c r="H14" s="31"/>
      <c r="I14" s="108" t="s">
        <v>25</v>
      </c>
      <c r="J14" s="107" t="str">
        <f>IF('Rekapitulace zakázky'!AN10="","",'Rekapitulace zakázky'!AN10)</f>
        <v/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zakázky'!E11="","",'Rekapitulace zakázky'!E11)</f>
        <v xml:space="preserve"> </v>
      </c>
      <c r="F15" s="31"/>
      <c r="G15" s="31"/>
      <c r="H15" s="31"/>
      <c r="I15" s="108" t="s">
        <v>27</v>
      </c>
      <c r="J15" s="107" t="str">
        <f>IF('Rekapitulace zakázky'!AN11="","",'Rekapitulace zakázky'!AN11)</f>
        <v/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28</v>
      </c>
      <c r="E17" s="31"/>
      <c r="F17" s="31"/>
      <c r="G17" s="31"/>
      <c r="H17" s="31"/>
      <c r="I17" s="108" t="s">
        <v>25</v>
      </c>
      <c r="J17" s="27" t="str">
        <f>'Rekapitulace zakázky'!AN13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31" t="str">
        <f>'Rekapitulace zakázky'!E14</f>
        <v>Vyplň údaj</v>
      </c>
      <c r="F18" s="332"/>
      <c r="G18" s="332"/>
      <c r="H18" s="332"/>
      <c r="I18" s="108" t="s">
        <v>27</v>
      </c>
      <c r="J18" s="27" t="str">
        <f>'Rekapitulace zakázky'!AN14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30</v>
      </c>
      <c r="E20" s="31"/>
      <c r="F20" s="31"/>
      <c r="G20" s="31"/>
      <c r="H20" s="31"/>
      <c r="I20" s="108" t="s">
        <v>25</v>
      </c>
      <c r="J20" s="107" t="str">
        <f>IF('Rekapitulace zakázky'!AN16="","",'Rekapitulace zakázky'!AN16)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zakázky'!E17="","",'Rekapitulace zakázky'!E17)</f>
        <v xml:space="preserve"> </v>
      </c>
      <c r="F21" s="31"/>
      <c r="G21" s="31"/>
      <c r="H21" s="31"/>
      <c r="I21" s="108" t="s">
        <v>27</v>
      </c>
      <c r="J21" s="107" t="str">
        <f>IF('Rekapitulace zakázky'!AN17="","",'Rekapitulace zakázky'!AN17)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32</v>
      </c>
      <c r="E23" s="31"/>
      <c r="F23" s="31"/>
      <c r="G23" s="31"/>
      <c r="H23" s="31"/>
      <c r="I23" s="108" t="s">
        <v>25</v>
      </c>
      <c r="J23" s="107" t="str">
        <f>IF('Rekapitulace zakázky'!AN19="","",'Rekapitulace zakázky'!AN19)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zakázky'!E20="","",'Rekapitulace zakázky'!E20)</f>
        <v xml:space="preserve"> </v>
      </c>
      <c r="F24" s="31"/>
      <c r="G24" s="31"/>
      <c r="H24" s="31"/>
      <c r="I24" s="108" t="s">
        <v>27</v>
      </c>
      <c r="J24" s="107" t="str">
        <f>IF('Rekapitulace zakázky'!AN20="","",'Rekapitulace zakázky'!AN20)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33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" customHeight="1">
      <c r="A27" s="110"/>
      <c r="B27" s="111"/>
      <c r="C27" s="110"/>
      <c r="D27" s="110"/>
      <c r="E27" s="333" t="s">
        <v>18</v>
      </c>
      <c r="F27" s="333"/>
      <c r="G27" s="333"/>
      <c r="H27" s="333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105"/>
      <c r="J30" s="117">
        <f>ROUND(J79, 15)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9" t="s">
        <v>36</v>
      </c>
      <c r="J32" s="118" t="s">
        <v>38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20" t="s">
        <v>39</v>
      </c>
      <c r="E33" s="104" t="s">
        <v>40</v>
      </c>
      <c r="F33" s="121">
        <f>ROUND((SUM(BE79:BE610)),  15)</f>
        <v>0</v>
      </c>
      <c r="G33" s="31"/>
      <c r="H33" s="31"/>
      <c r="I33" s="122">
        <v>0.21</v>
      </c>
      <c r="J33" s="121">
        <f>ROUND(((SUM(BE79:BE610))*I33),  15)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4" t="s">
        <v>41</v>
      </c>
      <c r="F34" s="121">
        <f>ROUND((SUM(BF79:BF610)),  15)</f>
        <v>0</v>
      </c>
      <c r="G34" s="31"/>
      <c r="H34" s="31"/>
      <c r="I34" s="122">
        <v>0.15</v>
      </c>
      <c r="J34" s="121">
        <f>ROUND(((SUM(BF79:BF610))*I34),  15)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4" t="s">
        <v>42</v>
      </c>
      <c r="F35" s="121">
        <f>ROUND((SUM(BG79:BG610)),  15)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4" t="s">
        <v>43</v>
      </c>
      <c r="F36" s="121">
        <f>ROUND((SUM(BH79:BH610)),  15)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4" t="s">
        <v>44</v>
      </c>
      <c r="F37" s="121">
        <f>ROUND((SUM(BI79:BI610)),  15)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" customHeight="1">
      <c r="A45" s="31"/>
      <c r="B45" s="32"/>
      <c r="C45" s="20" t="s">
        <v>85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15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24" customHeight="1">
      <c r="A48" s="31"/>
      <c r="B48" s="32"/>
      <c r="C48" s="33"/>
      <c r="D48" s="33"/>
      <c r="E48" s="334" t="str">
        <f>E7</f>
        <v>Oprava železničního náspu v úseku Trutnov Poříčí - Královec</v>
      </c>
      <c r="F48" s="335"/>
      <c r="G48" s="335"/>
      <c r="H48" s="335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83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4.4" customHeight="1">
      <c r="A50" s="31"/>
      <c r="B50" s="32"/>
      <c r="C50" s="33"/>
      <c r="D50" s="33"/>
      <c r="E50" s="307" t="str">
        <f>E9</f>
        <v>SO 01 - Sanace sesuvu dráhy</v>
      </c>
      <c r="F50" s="336"/>
      <c r="G50" s="336"/>
      <c r="H50" s="336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20</v>
      </c>
      <c r="D52" s="33"/>
      <c r="E52" s="33"/>
      <c r="F52" s="24" t="str">
        <f>F12</f>
        <v>Trutnov-Poříčí - Královec</v>
      </c>
      <c r="G52" s="33"/>
      <c r="H52" s="33"/>
      <c r="I52" s="108" t="s">
        <v>22</v>
      </c>
      <c r="J52" s="56" t="str">
        <f>IF(J12="","",J12)</f>
        <v>7. 11. 2019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6" customHeight="1">
      <c r="A54" s="31"/>
      <c r="B54" s="32"/>
      <c r="C54" s="26" t="s">
        <v>24</v>
      </c>
      <c r="D54" s="33"/>
      <c r="E54" s="33"/>
      <c r="F54" s="24" t="str">
        <f>E15</f>
        <v xml:space="preserve"> </v>
      </c>
      <c r="G54" s="33"/>
      <c r="H54" s="33"/>
      <c r="I54" s="108" t="s">
        <v>30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6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108" t="s">
        <v>32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86</v>
      </c>
      <c r="D57" s="138"/>
      <c r="E57" s="138"/>
      <c r="F57" s="138"/>
      <c r="G57" s="138"/>
      <c r="H57" s="138"/>
      <c r="I57" s="139"/>
      <c r="J57" s="140" t="s">
        <v>87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8" customHeight="1">
      <c r="A59" s="31"/>
      <c r="B59" s="32"/>
      <c r="C59" s="141" t="s">
        <v>67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88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" customHeight="1">
      <c r="A66" s="31"/>
      <c r="B66" s="32"/>
      <c r="C66" s="20" t="s">
        <v>89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15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24" customHeight="1">
      <c r="A69" s="31"/>
      <c r="B69" s="32"/>
      <c r="C69" s="33"/>
      <c r="D69" s="33"/>
      <c r="E69" s="334" t="str">
        <f>E7</f>
        <v>Oprava železničního náspu v úseku Trutnov Poříčí - Královec</v>
      </c>
      <c r="F69" s="335"/>
      <c r="G69" s="335"/>
      <c r="H69" s="335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83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4.4" customHeight="1">
      <c r="A71" s="31"/>
      <c r="B71" s="32"/>
      <c r="C71" s="33"/>
      <c r="D71" s="33"/>
      <c r="E71" s="307" t="str">
        <f>E9</f>
        <v>SO 01 - Sanace sesuvu dráhy</v>
      </c>
      <c r="F71" s="336"/>
      <c r="G71" s="336"/>
      <c r="H71" s="336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20</v>
      </c>
      <c r="D73" s="33"/>
      <c r="E73" s="33"/>
      <c r="F73" s="24" t="str">
        <f>F12</f>
        <v>Trutnov-Poříčí - Královec</v>
      </c>
      <c r="G73" s="33"/>
      <c r="H73" s="33"/>
      <c r="I73" s="108" t="s">
        <v>22</v>
      </c>
      <c r="J73" s="56" t="str">
        <f>IF(J12="","",J12)</f>
        <v>7. 11. 2019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6" customHeight="1">
      <c r="A75" s="31"/>
      <c r="B75" s="32"/>
      <c r="C75" s="26" t="s">
        <v>24</v>
      </c>
      <c r="D75" s="33"/>
      <c r="E75" s="33"/>
      <c r="F75" s="24" t="str">
        <f>E15</f>
        <v xml:space="preserve"> </v>
      </c>
      <c r="G75" s="33"/>
      <c r="H75" s="33"/>
      <c r="I75" s="108" t="s">
        <v>30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6" customHeight="1">
      <c r="A76" s="31"/>
      <c r="B76" s="32"/>
      <c r="C76" s="26" t="s">
        <v>28</v>
      </c>
      <c r="D76" s="33"/>
      <c r="E76" s="33"/>
      <c r="F76" s="24" t="str">
        <f>IF(E18="","",E18)</f>
        <v>Vyplň údaj</v>
      </c>
      <c r="G76" s="33"/>
      <c r="H76" s="33"/>
      <c r="I76" s="108" t="s">
        <v>32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90</v>
      </c>
      <c r="D78" s="145" t="s">
        <v>54</v>
      </c>
      <c r="E78" s="145" t="s">
        <v>50</v>
      </c>
      <c r="F78" s="145" t="s">
        <v>51</v>
      </c>
      <c r="G78" s="145" t="s">
        <v>91</v>
      </c>
      <c r="H78" s="145" t="s">
        <v>92</v>
      </c>
      <c r="I78" s="146" t="s">
        <v>93</v>
      </c>
      <c r="J78" s="145" t="s">
        <v>87</v>
      </c>
      <c r="K78" s="147" t="s">
        <v>94</v>
      </c>
      <c r="L78" s="148"/>
      <c r="M78" s="65" t="s">
        <v>18</v>
      </c>
      <c r="N78" s="66" t="s">
        <v>39</v>
      </c>
      <c r="O78" s="66" t="s">
        <v>95</v>
      </c>
      <c r="P78" s="66" t="s">
        <v>96</v>
      </c>
      <c r="Q78" s="66" t="s">
        <v>97</v>
      </c>
      <c r="R78" s="66" t="s">
        <v>98</v>
      </c>
      <c r="S78" s="66" t="s">
        <v>99</v>
      </c>
      <c r="T78" s="67" t="s">
        <v>100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8" customHeight="1">
      <c r="A79" s="31"/>
      <c r="B79" s="32"/>
      <c r="C79" s="72" t="s">
        <v>101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SUM(P80:P610)</f>
        <v>0</v>
      </c>
      <c r="Q79" s="69"/>
      <c r="R79" s="151">
        <f>SUM(R80:R610)</f>
        <v>0</v>
      </c>
      <c r="S79" s="69"/>
      <c r="T79" s="152">
        <f>SUM(T80:T610)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68</v>
      </c>
      <c r="AU79" s="14" t="s">
        <v>88</v>
      </c>
      <c r="BK79" s="153">
        <f>SUM(BK80:BK610)</f>
        <v>0</v>
      </c>
    </row>
    <row r="80" spans="1:65" s="2" customFormat="1" ht="14.4" customHeight="1">
      <c r="A80" s="31"/>
      <c r="B80" s="32"/>
      <c r="C80" s="154" t="s">
        <v>76</v>
      </c>
      <c r="D80" s="154" t="s">
        <v>102</v>
      </c>
      <c r="E80" s="155" t="s">
        <v>103</v>
      </c>
      <c r="F80" s="156" t="s">
        <v>104</v>
      </c>
      <c r="G80" s="157" t="s">
        <v>105</v>
      </c>
      <c r="H80" s="158">
        <v>15</v>
      </c>
      <c r="I80" s="159"/>
      <c r="J80" s="158">
        <f>ROUND(I80*H80,15)</f>
        <v>0</v>
      </c>
      <c r="K80" s="156" t="s">
        <v>106</v>
      </c>
      <c r="L80" s="36"/>
      <c r="M80" s="160" t="s">
        <v>18</v>
      </c>
      <c r="N80" s="161" t="s">
        <v>40</v>
      </c>
      <c r="O80" s="61"/>
      <c r="P80" s="162">
        <f>O80*H80</f>
        <v>0</v>
      </c>
      <c r="Q80" s="162">
        <v>0</v>
      </c>
      <c r="R80" s="162">
        <f>Q80*H80</f>
        <v>0</v>
      </c>
      <c r="S80" s="162">
        <v>0</v>
      </c>
      <c r="T80" s="163">
        <f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4" t="s">
        <v>107</v>
      </c>
      <c r="AT80" s="164" t="s">
        <v>102</v>
      </c>
      <c r="AU80" s="164" t="s">
        <v>6</v>
      </c>
      <c r="AY80" s="14" t="s">
        <v>108</v>
      </c>
      <c r="BE80" s="165">
        <f>IF(N80="základní",J80,0)</f>
        <v>0</v>
      </c>
      <c r="BF80" s="165">
        <f>IF(N80="snížená",J80,0)</f>
        <v>0</v>
      </c>
      <c r="BG80" s="165">
        <f>IF(N80="zákl. přenesená",J80,0)</f>
        <v>0</v>
      </c>
      <c r="BH80" s="165">
        <f>IF(N80="sníž. přenesená",J80,0)</f>
        <v>0</v>
      </c>
      <c r="BI80" s="165">
        <f>IF(N80="nulová",J80,0)</f>
        <v>0</v>
      </c>
      <c r="BJ80" s="14" t="s">
        <v>76</v>
      </c>
      <c r="BK80" s="166">
        <f>ROUND(I80*H80,15)</f>
        <v>0</v>
      </c>
      <c r="BL80" s="14" t="s">
        <v>107</v>
      </c>
      <c r="BM80" s="164" t="s">
        <v>78</v>
      </c>
    </row>
    <row r="81" spans="1:65" s="2" customFormat="1" ht="28.8">
      <c r="A81" s="31"/>
      <c r="B81" s="32"/>
      <c r="C81" s="33"/>
      <c r="D81" s="167" t="s">
        <v>109</v>
      </c>
      <c r="E81" s="33"/>
      <c r="F81" s="168" t="s">
        <v>110</v>
      </c>
      <c r="G81" s="33"/>
      <c r="H81" s="33"/>
      <c r="I81" s="105"/>
      <c r="J81" s="33"/>
      <c r="K81" s="33"/>
      <c r="L81" s="36"/>
      <c r="M81" s="169"/>
      <c r="N81" s="170"/>
      <c r="O81" s="61"/>
      <c r="P81" s="61"/>
      <c r="Q81" s="61"/>
      <c r="R81" s="61"/>
      <c r="S81" s="61"/>
      <c r="T81" s="62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4" t="s">
        <v>109</v>
      </c>
      <c r="AU81" s="14" t="s">
        <v>6</v>
      </c>
    </row>
    <row r="82" spans="1:65" s="10" customFormat="1" ht="10.199999999999999">
      <c r="B82" s="171"/>
      <c r="C82" s="172"/>
      <c r="D82" s="167" t="s">
        <v>111</v>
      </c>
      <c r="E82" s="173" t="s">
        <v>18</v>
      </c>
      <c r="F82" s="174" t="s">
        <v>112</v>
      </c>
      <c r="G82" s="172"/>
      <c r="H82" s="175">
        <v>15</v>
      </c>
      <c r="I82" s="176"/>
      <c r="J82" s="172"/>
      <c r="K82" s="172"/>
      <c r="L82" s="177"/>
      <c r="M82" s="178"/>
      <c r="N82" s="179"/>
      <c r="O82" s="179"/>
      <c r="P82" s="179"/>
      <c r="Q82" s="179"/>
      <c r="R82" s="179"/>
      <c r="S82" s="179"/>
      <c r="T82" s="180"/>
      <c r="AT82" s="181" t="s">
        <v>111</v>
      </c>
      <c r="AU82" s="181" t="s">
        <v>6</v>
      </c>
      <c r="AV82" s="10" t="s">
        <v>78</v>
      </c>
      <c r="AW82" s="10" t="s">
        <v>31</v>
      </c>
      <c r="AX82" s="10" t="s">
        <v>6</v>
      </c>
      <c r="AY82" s="181" t="s">
        <v>108</v>
      </c>
    </row>
    <row r="83" spans="1:65" s="11" customFormat="1" ht="10.199999999999999">
      <c r="B83" s="182"/>
      <c r="C83" s="183"/>
      <c r="D83" s="167" t="s">
        <v>111</v>
      </c>
      <c r="E83" s="184" t="s">
        <v>18</v>
      </c>
      <c r="F83" s="185" t="s">
        <v>113</v>
      </c>
      <c r="G83" s="183"/>
      <c r="H83" s="186">
        <v>15</v>
      </c>
      <c r="I83" s="187"/>
      <c r="J83" s="183"/>
      <c r="K83" s="183"/>
      <c r="L83" s="188"/>
      <c r="M83" s="189"/>
      <c r="N83" s="190"/>
      <c r="O83" s="190"/>
      <c r="P83" s="190"/>
      <c r="Q83" s="190"/>
      <c r="R83" s="190"/>
      <c r="S83" s="190"/>
      <c r="T83" s="191"/>
      <c r="AT83" s="192" t="s">
        <v>111</v>
      </c>
      <c r="AU83" s="192" t="s">
        <v>6</v>
      </c>
      <c r="AV83" s="11" t="s">
        <v>107</v>
      </c>
      <c r="AW83" s="11" t="s">
        <v>31</v>
      </c>
      <c r="AX83" s="11" t="s">
        <v>76</v>
      </c>
      <c r="AY83" s="192" t="s">
        <v>108</v>
      </c>
    </row>
    <row r="84" spans="1:65" s="2" customFormat="1" ht="14.4" customHeight="1">
      <c r="A84" s="31"/>
      <c r="B84" s="32"/>
      <c r="C84" s="154" t="s">
        <v>78</v>
      </c>
      <c r="D84" s="154" t="s">
        <v>102</v>
      </c>
      <c r="E84" s="155" t="s">
        <v>114</v>
      </c>
      <c r="F84" s="156" t="s">
        <v>115</v>
      </c>
      <c r="G84" s="157" t="s">
        <v>105</v>
      </c>
      <c r="H84" s="158">
        <v>40</v>
      </c>
      <c r="I84" s="159"/>
      <c r="J84" s="158">
        <f>ROUND(I84*H84,15)</f>
        <v>0</v>
      </c>
      <c r="K84" s="156" t="s">
        <v>106</v>
      </c>
      <c r="L84" s="36"/>
      <c r="M84" s="160" t="s">
        <v>18</v>
      </c>
      <c r="N84" s="161" t="s">
        <v>40</v>
      </c>
      <c r="O84" s="61"/>
      <c r="P84" s="162">
        <f>O84*H84</f>
        <v>0</v>
      </c>
      <c r="Q84" s="162">
        <v>0</v>
      </c>
      <c r="R84" s="162">
        <f>Q84*H84</f>
        <v>0</v>
      </c>
      <c r="S84" s="162">
        <v>0</v>
      </c>
      <c r="T84" s="163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4" t="s">
        <v>107</v>
      </c>
      <c r="AT84" s="164" t="s">
        <v>102</v>
      </c>
      <c r="AU84" s="164" t="s">
        <v>6</v>
      </c>
      <c r="AY84" s="14" t="s">
        <v>108</v>
      </c>
      <c r="BE84" s="165">
        <f>IF(N84="základní",J84,0)</f>
        <v>0</v>
      </c>
      <c r="BF84" s="165">
        <f>IF(N84="snížená",J84,0)</f>
        <v>0</v>
      </c>
      <c r="BG84" s="165">
        <f>IF(N84="zákl. přenesená",J84,0)</f>
        <v>0</v>
      </c>
      <c r="BH84" s="165">
        <f>IF(N84="sníž. přenesená",J84,0)</f>
        <v>0</v>
      </c>
      <c r="BI84" s="165">
        <f>IF(N84="nulová",J84,0)</f>
        <v>0</v>
      </c>
      <c r="BJ84" s="14" t="s">
        <v>76</v>
      </c>
      <c r="BK84" s="166">
        <f>ROUND(I84*H84,15)</f>
        <v>0</v>
      </c>
      <c r="BL84" s="14" t="s">
        <v>107</v>
      </c>
      <c r="BM84" s="164" t="s">
        <v>107</v>
      </c>
    </row>
    <row r="85" spans="1:65" s="2" customFormat="1" ht="28.8">
      <c r="A85" s="31"/>
      <c r="B85" s="32"/>
      <c r="C85" s="33"/>
      <c r="D85" s="167" t="s">
        <v>109</v>
      </c>
      <c r="E85" s="33"/>
      <c r="F85" s="168" t="s">
        <v>116</v>
      </c>
      <c r="G85" s="33"/>
      <c r="H85" s="33"/>
      <c r="I85" s="105"/>
      <c r="J85" s="33"/>
      <c r="K85" s="33"/>
      <c r="L85" s="36"/>
      <c r="M85" s="169"/>
      <c r="N85" s="170"/>
      <c r="O85" s="61"/>
      <c r="P85" s="61"/>
      <c r="Q85" s="61"/>
      <c r="R85" s="61"/>
      <c r="S85" s="61"/>
      <c r="T85" s="62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109</v>
      </c>
      <c r="AU85" s="14" t="s">
        <v>6</v>
      </c>
    </row>
    <row r="86" spans="1:65" s="10" customFormat="1" ht="10.199999999999999">
      <c r="B86" s="171"/>
      <c r="C86" s="172"/>
      <c r="D86" s="167" t="s">
        <v>111</v>
      </c>
      <c r="E86" s="173" t="s">
        <v>18</v>
      </c>
      <c r="F86" s="174" t="s">
        <v>117</v>
      </c>
      <c r="G86" s="172"/>
      <c r="H86" s="175">
        <v>40</v>
      </c>
      <c r="I86" s="176"/>
      <c r="J86" s="172"/>
      <c r="K86" s="172"/>
      <c r="L86" s="177"/>
      <c r="M86" s="178"/>
      <c r="N86" s="179"/>
      <c r="O86" s="179"/>
      <c r="P86" s="179"/>
      <c r="Q86" s="179"/>
      <c r="R86" s="179"/>
      <c r="S86" s="179"/>
      <c r="T86" s="180"/>
      <c r="AT86" s="181" t="s">
        <v>111</v>
      </c>
      <c r="AU86" s="181" t="s">
        <v>6</v>
      </c>
      <c r="AV86" s="10" t="s">
        <v>78</v>
      </c>
      <c r="AW86" s="10" t="s">
        <v>31</v>
      </c>
      <c r="AX86" s="10" t="s">
        <v>6</v>
      </c>
      <c r="AY86" s="181" t="s">
        <v>108</v>
      </c>
    </row>
    <row r="87" spans="1:65" s="11" customFormat="1" ht="10.199999999999999">
      <c r="B87" s="182"/>
      <c r="C87" s="183"/>
      <c r="D87" s="167" t="s">
        <v>111</v>
      </c>
      <c r="E87" s="184" t="s">
        <v>18</v>
      </c>
      <c r="F87" s="185" t="s">
        <v>113</v>
      </c>
      <c r="G87" s="183"/>
      <c r="H87" s="186">
        <v>40</v>
      </c>
      <c r="I87" s="187"/>
      <c r="J87" s="183"/>
      <c r="K87" s="183"/>
      <c r="L87" s="188"/>
      <c r="M87" s="189"/>
      <c r="N87" s="190"/>
      <c r="O87" s="190"/>
      <c r="P87" s="190"/>
      <c r="Q87" s="190"/>
      <c r="R87" s="190"/>
      <c r="S87" s="190"/>
      <c r="T87" s="191"/>
      <c r="AT87" s="192" t="s">
        <v>111</v>
      </c>
      <c r="AU87" s="192" t="s">
        <v>6</v>
      </c>
      <c r="AV87" s="11" t="s">
        <v>107</v>
      </c>
      <c r="AW87" s="11" t="s">
        <v>31</v>
      </c>
      <c r="AX87" s="11" t="s">
        <v>76</v>
      </c>
      <c r="AY87" s="192" t="s">
        <v>108</v>
      </c>
    </row>
    <row r="88" spans="1:65" s="2" customFormat="1" ht="21.6" customHeight="1">
      <c r="A88" s="31"/>
      <c r="B88" s="32"/>
      <c r="C88" s="154" t="s">
        <v>118</v>
      </c>
      <c r="D88" s="154" t="s">
        <v>102</v>
      </c>
      <c r="E88" s="155" t="s">
        <v>119</v>
      </c>
      <c r="F88" s="156" t="s">
        <v>120</v>
      </c>
      <c r="G88" s="157" t="s">
        <v>121</v>
      </c>
      <c r="H88" s="158">
        <v>200</v>
      </c>
      <c r="I88" s="159"/>
      <c r="J88" s="158">
        <f>ROUND(I88*H88,15)</f>
        <v>0</v>
      </c>
      <c r="K88" s="156" t="s">
        <v>122</v>
      </c>
      <c r="L88" s="36"/>
      <c r="M88" s="160" t="s">
        <v>18</v>
      </c>
      <c r="N88" s="161" t="s">
        <v>40</v>
      </c>
      <c r="O88" s="61"/>
      <c r="P88" s="162">
        <f>O88*H88</f>
        <v>0</v>
      </c>
      <c r="Q88" s="162">
        <v>0</v>
      </c>
      <c r="R88" s="162">
        <f>Q88*H88</f>
        <v>0</v>
      </c>
      <c r="S88" s="162">
        <v>0</v>
      </c>
      <c r="T88" s="163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4" t="s">
        <v>107</v>
      </c>
      <c r="AT88" s="164" t="s">
        <v>102</v>
      </c>
      <c r="AU88" s="164" t="s">
        <v>6</v>
      </c>
      <c r="AY88" s="14" t="s">
        <v>108</v>
      </c>
      <c r="BE88" s="165">
        <f>IF(N88="základní",J88,0)</f>
        <v>0</v>
      </c>
      <c r="BF88" s="165">
        <f>IF(N88="snížená",J88,0)</f>
        <v>0</v>
      </c>
      <c r="BG88" s="165">
        <f>IF(N88="zákl. přenesená",J88,0)</f>
        <v>0</v>
      </c>
      <c r="BH88" s="165">
        <f>IF(N88="sníž. přenesená",J88,0)</f>
        <v>0</v>
      </c>
      <c r="BI88" s="165">
        <f>IF(N88="nulová",J88,0)</f>
        <v>0</v>
      </c>
      <c r="BJ88" s="14" t="s">
        <v>76</v>
      </c>
      <c r="BK88" s="166">
        <f>ROUND(I88*H88,15)</f>
        <v>0</v>
      </c>
      <c r="BL88" s="14" t="s">
        <v>107</v>
      </c>
      <c r="BM88" s="164" t="s">
        <v>123</v>
      </c>
    </row>
    <row r="89" spans="1:65" s="2" customFormat="1" ht="28.8">
      <c r="A89" s="31"/>
      <c r="B89" s="32"/>
      <c r="C89" s="33"/>
      <c r="D89" s="167" t="s">
        <v>109</v>
      </c>
      <c r="E89" s="33"/>
      <c r="F89" s="168" t="s">
        <v>124</v>
      </c>
      <c r="G89" s="33"/>
      <c r="H89" s="33"/>
      <c r="I89" s="105"/>
      <c r="J89" s="33"/>
      <c r="K89" s="33"/>
      <c r="L89" s="36"/>
      <c r="M89" s="169"/>
      <c r="N89" s="170"/>
      <c r="O89" s="61"/>
      <c r="P89" s="61"/>
      <c r="Q89" s="61"/>
      <c r="R89" s="61"/>
      <c r="S89" s="61"/>
      <c r="T89" s="62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109</v>
      </c>
      <c r="AU89" s="14" t="s">
        <v>6</v>
      </c>
    </row>
    <row r="90" spans="1:65" s="10" customFormat="1" ht="10.199999999999999">
      <c r="B90" s="171"/>
      <c r="C90" s="172"/>
      <c r="D90" s="167" t="s">
        <v>111</v>
      </c>
      <c r="E90" s="173" t="s">
        <v>18</v>
      </c>
      <c r="F90" s="174" t="s">
        <v>125</v>
      </c>
      <c r="G90" s="172"/>
      <c r="H90" s="175">
        <v>200</v>
      </c>
      <c r="I90" s="176"/>
      <c r="J90" s="172"/>
      <c r="K90" s="172"/>
      <c r="L90" s="177"/>
      <c r="M90" s="178"/>
      <c r="N90" s="179"/>
      <c r="O90" s="179"/>
      <c r="P90" s="179"/>
      <c r="Q90" s="179"/>
      <c r="R90" s="179"/>
      <c r="S90" s="179"/>
      <c r="T90" s="180"/>
      <c r="AT90" s="181" t="s">
        <v>111</v>
      </c>
      <c r="AU90" s="181" t="s">
        <v>6</v>
      </c>
      <c r="AV90" s="10" t="s">
        <v>78</v>
      </c>
      <c r="AW90" s="10" t="s">
        <v>31</v>
      </c>
      <c r="AX90" s="10" t="s">
        <v>6</v>
      </c>
      <c r="AY90" s="181" t="s">
        <v>108</v>
      </c>
    </row>
    <row r="91" spans="1:65" s="11" customFormat="1" ht="10.199999999999999">
      <c r="B91" s="182"/>
      <c r="C91" s="183"/>
      <c r="D91" s="167" t="s">
        <v>111</v>
      </c>
      <c r="E91" s="184" t="s">
        <v>18</v>
      </c>
      <c r="F91" s="185" t="s">
        <v>113</v>
      </c>
      <c r="G91" s="183"/>
      <c r="H91" s="186">
        <v>200</v>
      </c>
      <c r="I91" s="187"/>
      <c r="J91" s="183"/>
      <c r="K91" s="183"/>
      <c r="L91" s="188"/>
      <c r="M91" s="189"/>
      <c r="N91" s="190"/>
      <c r="O91" s="190"/>
      <c r="P91" s="190"/>
      <c r="Q91" s="190"/>
      <c r="R91" s="190"/>
      <c r="S91" s="190"/>
      <c r="T91" s="191"/>
      <c r="AT91" s="192" t="s">
        <v>111</v>
      </c>
      <c r="AU91" s="192" t="s">
        <v>6</v>
      </c>
      <c r="AV91" s="11" t="s">
        <v>107</v>
      </c>
      <c r="AW91" s="11" t="s">
        <v>31</v>
      </c>
      <c r="AX91" s="11" t="s">
        <v>76</v>
      </c>
      <c r="AY91" s="192" t="s">
        <v>108</v>
      </c>
    </row>
    <row r="92" spans="1:65" s="2" customFormat="1" ht="21.6" customHeight="1">
      <c r="A92" s="31"/>
      <c r="B92" s="32"/>
      <c r="C92" s="154" t="s">
        <v>107</v>
      </c>
      <c r="D92" s="154" t="s">
        <v>102</v>
      </c>
      <c r="E92" s="155" t="s">
        <v>126</v>
      </c>
      <c r="F92" s="156" t="s">
        <v>127</v>
      </c>
      <c r="G92" s="157" t="s">
        <v>128</v>
      </c>
      <c r="H92" s="158">
        <v>144</v>
      </c>
      <c r="I92" s="159"/>
      <c r="J92" s="158">
        <f>ROUND(I92*H92,15)</f>
        <v>0</v>
      </c>
      <c r="K92" s="156" t="s">
        <v>106</v>
      </c>
      <c r="L92" s="36"/>
      <c r="M92" s="160" t="s">
        <v>18</v>
      </c>
      <c r="N92" s="161" t="s">
        <v>40</v>
      </c>
      <c r="O92" s="61"/>
      <c r="P92" s="162">
        <f>O92*H92</f>
        <v>0</v>
      </c>
      <c r="Q92" s="162">
        <v>0</v>
      </c>
      <c r="R92" s="162">
        <f>Q92*H92</f>
        <v>0</v>
      </c>
      <c r="S92" s="162">
        <v>0</v>
      </c>
      <c r="T92" s="163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4" t="s">
        <v>107</v>
      </c>
      <c r="AT92" s="164" t="s">
        <v>102</v>
      </c>
      <c r="AU92" s="164" t="s">
        <v>6</v>
      </c>
      <c r="AY92" s="14" t="s">
        <v>108</v>
      </c>
      <c r="BE92" s="165">
        <f>IF(N92="základní",J92,0)</f>
        <v>0</v>
      </c>
      <c r="BF92" s="165">
        <f>IF(N92="snížená",J92,0)</f>
        <v>0</v>
      </c>
      <c r="BG92" s="165">
        <f>IF(N92="zákl. přenesená",J92,0)</f>
        <v>0</v>
      </c>
      <c r="BH92" s="165">
        <f>IF(N92="sníž. přenesená",J92,0)</f>
        <v>0</v>
      </c>
      <c r="BI92" s="165">
        <f>IF(N92="nulová",J92,0)</f>
        <v>0</v>
      </c>
      <c r="BJ92" s="14" t="s">
        <v>76</v>
      </c>
      <c r="BK92" s="166">
        <f>ROUND(I92*H92,15)</f>
        <v>0</v>
      </c>
      <c r="BL92" s="14" t="s">
        <v>107</v>
      </c>
      <c r="BM92" s="164" t="s">
        <v>129</v>
      </c>
    </row>
    <row r="93" spans="1:65" s="2" customFormat="1" ht="38.4">
      <c r="A93" s="31"/>
      <c r="B93" s="32"/>
      <c r="C93" s="33"/>
      <c r="D93" s="167" t="s">
        <v>109</v>
      </c>
      <c r="E93" s="33"/>
      <c r="F93" s="168" t="s">
        <v>130</v>
      </c>
      <c r="G93" s="33"/>
      <c r="H93" s="33"/>
      <c r="I93" s="105"/>
      <c r="J93" s="33"/>
      <c r="K93" s="33"/>
      <c r="L93" s="36"/>
      <c r="M93" s="169"/>
      <c r="N93" s="170"/>
      <c r="O93" s="61"/>
      <c r="P93" s="61"/>
      <c r="Q93" s="61"/>
      <c r="R93" s="61"/>
      <c r="S93" s="61"/>
      <c r="T93" s="62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4" t="s">
        <v>109</v>
      </c>
      <c r="AU93" s="14" t="s">
        <v>6</v>
      </c>
    </row>
    <row r="94" spans="1:65" s="10" customFormat="1" ht="10.199999999999999">
      <c r="B94" s="171"/>
      <c r="C94" s="172"/>
      <c r="D94" s="167" t="s">
        <v>111</v>
      </c>
      <c r="E94" s="173" t="s">
        <v>18</v>
      </c>
      <c r="F94" s="174" t="s">
        <v>131</v>
      </c>
      <c r="G94" s="172"/>
      <c r="H94" s="175">
        <v>144</v>
      </c>
      <c r="I94" s="176"/>
      <c r="J94" s="172"/>
      <c r="K94" s="172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111</v>
      </c>
      <c r="AU94" s="181" t="s">
        <v>6</v>
      </c>
      <c r="AV94" s="10" t="s">
        <v>78</v>
      </c>
      <c r="AW94" s="10" t="s">
        <v>31</v>
      </c>
      <c r="AX94" s="10" t="s">
        <v>6</v>
      </c>
      <c r="AY94" s="181" t="s">
        <v>108</v>
      </c>
    </row>
    <row r="95" spans="1:65" s="11" customFormat="1" ht="10.199999999999999">
      <c r="B95" s="182"/>
      <c r="C95" s="183"/>
      <c r="D95" s="167" t="s">
        <v>111</v>
      </c>
      <c r="E95" s="184" t="s">
        <v>18</v>
      </c>
      <c r="F95" s="185" t="s">
        <v>113</v>
      </c>
      <c r="G95" s="183"/>
      <c r="H95" s="186">
        <v>144</v>
      </c>
      <c r="I95" s="187"/>
      <c r="J95" s="183"/>
      <c r="K95" s="183"/>
      <c r="L95" s="188"/>
      <c r="M95" s="189"/>
      <c r="N95" s="190"/>
      <c r="O95" s="190"/>
      <c r="P95" s="190"/>
      <c r="Q95" s="190"/>
      <c r="R95" s="190"/>
      <c r="S95" s="190"/>
      <c r="T95" s="191"/>
      <c r="AT95" s="192" t="s">
        <v>111</v>
      </c>
      <c r="AU95" s="192" t="s">
        <v>6</v>
      </c>
      <c r="AV95" s="11" t="s">
        <v>107</v>
      </c>
      <c r="AW95" s="11" t="s">
        <v>31</v>
      </c>
      <c r="AX95" s="11" t="s">
        <v>76</v>
      </c>
      <c r="AY95" s="192" t="s">
        <v>108</v>
      </c>
    </row>
    <row r="96" spans="1:65" s="2" customFormat="1" ht="32.4" customHeight="1">
      <c r="A96" s="31"/>
      <c r="B96" s="32"/>
      <c r="C96" s="154" t="s">
        <v>132</v>
      </c>
      <c r="D96" s="154" t="s">
        <v>102</v>
      </c>
      <c r="E96" s="155" t="s">
        <v>133</v>
      </c>
      <c r="F96" s="156" t="s">
        <v>134</v>
      </c>
      <c r="G96" s="157" t="s">
        <v>128</v>
      </c>
      <c r="H96" s="158">
        <v>80.206999999999994</v>
      </c>
      <c r="I96" s="159"/>
      <c r="J96" s="158">
        <f>ROUND(I96*H96,15)</f>
        <v>0</v>
      </c>
      <c r="K96" s="156" t="s">
        <v>106</v>
      </c>
      <c r="L96" s="36"/>
      <c r="M96" s="160" t="s">
        <v>18</v>
      </c>
      <c r="N96" s="161" t="s">
        <v>40</v>
      </c>
      <c r="O96" s="61"/>
      <c r="P96" s="162">
        <f>O96*H96</f>
        <v>0</v>
      </c>
      <c r="Q96" s="162">
        <v>0</v>
      </c>
      <c r="R96" s="162">
        <f>Q96*H96</f>
        <v>0</v>
      </c>
      <c r="S96" s="162">
        <v>0</v>
      </c>
      <c r="T96" s="163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4" t="s">
        <v>107</v>
      </c>
      <c r="AT96" s="164" t="s">
        <v>102</v>
      </c>
      <c r="AU96" s="164" t="s">
        <v>6</v>
      </c>
      <c r="AY96" s="14" t="s">
        <v>108</v>
      </c>
      <c r="BE96" s="165">
        <f>IF(N96="základní",J96,0)</f>
        <v>0</v>
      </c>
      <c r="BF96" s="165">
        <f>IF(N96="snížená",J96,0)</f>
        <v>0</v>
      </c>
      <c r="BG96" s="165">
        <f>IF(N96="zákl. přenesená",J96,0)</f>
        <v>0</v>
      </c>
      <c r="BH96" s="165">
        <f>IF(N96="sníž. přenesená",J96,0)</f>
        <v>0</v>
      </c>
      <c r="BI96" s="165">
        <f>IF(N96="nulová",J96,0)</f>
        <v>0</v>
      </c>
      <c r="BJ96" s="14" t="s">
        <v>76</v>
      </c>
      <c r="BK96" s="166">
        <f>ROUND(I96*H96,15)</f>
        <v>0</v>
      </c>
      <c r="BL96" s="14" t="s">
        <v>107</v>
      </c>
      <c r="BM96" s="164" t="s">
        <v>135</v>
      </c>
    </row>
    <row r="97" spans="1:65" s="2" customFormat="1" ht="38.4">
      <c r="A97" s="31"/>
      <c r="B97" s="32"/>
      <c r="C97" s="33"/>
      <c r="D97" s="167" t="s">
        <v>109</v>
      </c>
      <c r="E97" s="33"/>
      <c r="F97" s="168" t="s">
        <v>136</v>
      </c>
      <c r="G97" s="33"/>
      <c r="H97" s="33"/>
      <c r="I97" s="105"/>
      <c r="J97" s="33"/>
      <c r="K97" s="33"/>
      <c r="L97" s="36"/>
      <c r="M97" s="169"/>
      <c r="N97" s="170"/>
      <c r="O97" s="61"/>
      <c r="P97" s="61"/>
      <c r="Q97" s="61"/>
      <c r="R97" s="61"/>
      <c r="S97" s="61"/>
      <c r="T97" s="62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4" t="s">
        <v>109</v>
      </c>
      <c r="AU97" s="14" t="s">
        <v>6</v>
      </c>
    </row>
    <row r="98" spans="1:65" s="2" customFormat="1" ht="32.4" customHeight="1">
      <c r="A98" s="31"/>
      <c r="B98" s="32"/>
      <c r="C98" s="154" t="s">
        <v>123</v>
      </c>
      <c r="D98" s="154" t="s">
        <v>102</v>
      </c>
      <c r="E98" s="155" t="s">
        <v>137</v>
      </c>
      <c r="F98" s="156" t="s">
        <v>138</v>
      </c>
      <c r="G98" s="157" t="s">
        <v>128</v>
      </c>
      <c r="H98" s="158">
        <v>208.93</v>
      </c>
      <c r="I98" s="159"/>
      <c r="J98" s="158">
        <f>ROUND(I98*H98,15)</f>
        <v>0</v>
      </c>
      <c r="K98" s="156" t="s">
        <v>106</v>
      </c>
      <c r="L98" s="36"/>
      <c r="M98" s="160" t="s">
        <v>18</v>
      </c>
      <c r="N98" s="161" t="s">
        <v>40</v>
      </c>
      <c r="O98" s="61"/>
      <c r="P98" s="162">
        <f>O98*H98</f>
        <v>0</v>
      </c>
      <c r="Q98" s="162">
        <v>0</v>
      </c>
      <c r="R98" s="162">
        <f>Q98*H98</f>
        <v>0</v>
      </c>
      <c r="S98" s="162">
        <v>0</v>
      </c>
      <c r="T98" s="163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4" t="s">
        <v>107</v>
      </c>
      <c r="AT98" s="164" t="s">
        <v>102</v>
      </c>
      <c r="AU98" s="164" t="s">
        <v>6</v>
      </c>
      <c r="AY98" s="14" t="s">
        <v>108</v>
      </c>
      <c r="BE98" s="165">
        <f>IF(N98="základní",J98,0)</f>
        <v>0</v>
      </c>
      <c r="BF98" s="165">
        <f>IF(N98="snížená",J98,0)</f>
        <v>0</v>
      </c>
      <c r="BG98" s="165">
        <f>IF(N98="zákl. přenesená",J98,0)</f>
        <v>0</v>
      </c>
      <c r="BH98" s="165">
        <f>IF(N98="sníž. přenesená",J98,0)</f>
        <v>0</v>
      </c>
      <c r="BI98" s="165">
        <f>IF(N98="nulová",J98,0)</f>
        <v>0</v>
      </c>
      <c r="BJ98" s="14" t="s">
        <v>76</v>
      </c>
      <c r="BK98" s="166">
        <f>ROUND(I98*H98,15)</f>
        <v>0</v>
      </c>
      <c r="BL98" s="14" t="s">
        <v>107</v>
      </c>
      <c r="BM98" s="164" t="s">
        <v>139</v>
      </c>
    </row>
    <row r="99" spans="1:65" s="2" customFormat="1" ht="48">
      <c r="A99" s="31"/>
      <c r="B99" s="32"/>
      <c r="C99" s="33"/>
      <c r="D99" s="167" t="s">
        <v>109</v>
      </c>
      <c r="E99" s="33"/>
      <c r="F99" s="168" t="s">
        <v>140</v>
      </c>
      <c r="G99" s="33"/>
      <c r="H99" s="33"/>
      <c r="I99" s="105"/>
      <c r="J99" s="33"/>
      <c r="K99" s="33"/>
      <c r="L99" s="36"/>
      <c r="M99" s="169"/>
      <c r="N99" s="170"/>
      <c r="O99" s="61"/>
      <c r="P99" s="61"/>
      <c r="Q99" s="61"/>
      <c r="R99" s="61"/>
      <c r="S99" s="61"/>
      <c r="T99" s="62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4" t="s">
        <v>109</v>
      </c>
      <c r="AU99" s="14" t="s">
        <v>6</v>
      </c>
    </row>
    <row r="100" spans="1:65" s="2" customFormat="1" ht="32.4" customHeight="1">
      <c r="A100" s="31"/>
      <c r="B100" s="32"/>
      <c r="C100" s="154" t="s">
        <v>141</v>
      </c>
      <c r="D100" s="154" t="s">
        <v>102</v>
      </c>
      <c r="E100" s="155" t="s">
        <v>142</v>
      </c>
      <c r="F100" s="156" t="s">
        <v>143</v>
      </c>
      <c r="G100" s="157" t="s">
        <v>128</v>
      </c>
      <c r="H100" s="158">
        <v>208.93</v>
      </c>
      <c r="I100" s="159"/>
      <c r="J100" s="158">
        <f>ROUND(I100*H100,15)</f>
        <v>0</v>
      </c>
      <c r="K100" s="156" t="s">
        <v>106</v>
      </c>
      <c r="L100" s="36"/>
      <c r="M100" s="160" t="s">
        <v>18</v>
      </c>
      <c r="N100" s="161" t="s">
        <v>40</v>
      </c>
      <c r="O100" s="61"/>
      <c r="P100" s="162">
        <f>O100*H100</f>
        <v>0</v>
      </c>
      <c r="Q100" s="162">
        <v>0</v>
      </c>
      <c r="R100" s="162">
        <f>Q100*H100</f>
        <v>0</v>
      </c>
      <c r="S100" s="162">
        <v>0</v>
      </c>
      <c r="T100" s="163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4" t="s">
        <v>107</v>
      </c>
      <c r="AT100" s="164" t="s">
        <v>102</v>
      </c>
      <c r="AU100" s="164" t="s">
        <v>6</v>
      </c>
      <c r="AY100" s="14" t="s">
        <v>108</v>
      </c>
      <c r="BE100" s="165">
        <f>IF(N100="základní",J100,0)</f>
        <v>0</v>
      </c>
      <c r="BF100" s="165">
        <f>IF(N100="snížená",J100,0)</f>
        <v>0</v>
      </c>
      <c r="BG100" s="165">
        <f>IF(N100="zákl. přenesená",J100,0)</f>
        <v>0</v>
      </c>
      <c r="BH100" s="165">
        <f>IF(N100="sníž. přenesená",J100,0)</f>
        <v>0</v>
      </c>
      <c r="BI100" s="165">
        <f>IF(N100="nulová",J100,0)</f>
        <v>0</v>
      </c>
      <c r="BJ100" s="14" t="s">
        <v>76</v>
      </c>
      <c r="BK100" s="166">
        <f>ROUND(I100*H100,15)</f>
        <v>0</v>
      </c>
      <c r="BL100" s="14" t="s">
        <v>107</v>
      </c>
      <c r="BM100" s="164" t="s">
        <v>144</v>
      </c>
    </row>
    <row r="101" spans="1:65" s="2" customFormat="1" ht="48">
      <c r="A101" s="31"/>
      <c r="B101" s="32"/>
      <c r="C101" s="33"/>
      <c r="D101" s="167" t="s">
        <v>109</v>
      </c>
      <c r="E101" s="33"/>
      <c r="F101" s="168" t="s">
        <v>145</v>
      </c>
      <c r="G101" s="33"/>
      <c r="H101" s="33"/>
      <c r="I101" s="105"/>
      <c r="J101" s="33"/>
      <c r="K101" s="33"/>
      <c r="L101" s="36"/>
      <c r="M101" s="169"/>
      <c r="N101" s="170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109</v>
      </c>
      <c r="AU101" s="14" t="s">
        <v>6</v>
      </c>
    </row>
    <row r="102" spans="1:65" s="2" customFormat="1" ht="21.6" customHeight="1">
      <c r="A102" s="31"/>
      <c r="B102" s="32"/>
      <c r="C102" s="154" t="s">
        <v>129</v>
      </c>
      <c r="D102" s="154" t="s">
        <v>102</v>
      </c>
      <c r="E102" s="155" t="s">
        <v>146</v>
      </c>
      <c r="F102" s="156" t="s">
        <v>147</v>
      </c>
      <c r="G102" s="157" t="s">
        <v>128</v>
      </c>
      <c r="H102" s="158">
        <v>62.679000000000002</v>
      </c>
      <c r="I102" s="159"/>
      <c r="J102" s="158">
        <f>ROUND(I102*H102,15)</f>
        <v>0</v>
      </c>
      <c r="K102" s="156" t="s">
        <v>106</v>
      </c>
      <c r="L102" s="36"/>
      <c r="M102" s="160" t="s">
        <v>18</v>
      </c>
      <c r="N102" s="161" t="s">
        <v>40</v>
      </c>
      <c r="O102" s="61"/>
      <c r="P102" s="162">
        <f>O102*H102</f>
        <v>0</v>
      </c>
      <c r="Q102" s="162">
        <v>0</v>
      </c>
      <c r="R102" s="162">
        <f>Q102*H102</f>
        <v>0</v>
      </c>
      <c r="S102" s="162">
        <v>0</v>
      </c>
      <c r="T102" s="163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4" t="s">
        <v>107</v>
      </c>
      <c r="AT102" s="164" t="s">
        <v>102</v>
      </c>
      <c r="AU102" s="164" t="s">
        <v>6</v>
      </c>
      <c r="AY102" s="14" t="s">
        <v>108</v>
      </c>
      <c r="BE102" s="165">
        <f>IF(N102="základní",J102,0)</f>
        <v>0</v>
      </c>
      <c r="BF102" s="165">
        <f>IF(N102="snížená",J102,0)</f>
        <v>0</v>
      </c>
      <c r="BG102" s="165">
        <f>IF(N102="zákl. přenesená",J102,0)</f>
        <v>0</v>
      </c>
      <c r="BH102" s="165">
        <f>IF(N102="sníž. přenesená",J102,0)</f>
        <v>0</v>
      </c>
      <c r="BI102" s="165">
        <f>IF(N102="nulová",J102,0)</f>
        <v>0</v>
      </c>
      <c r="BJ102" s="14" t="s">
        <v>76</v>
      </c>
      <c r="BK102" s="166">
        <f>ROUND(I102*H102,15)</f>
        <v>0</v>
      </c>
      <c r="BL102" s="14" t="s">
        <v>107</v>
      </c>
      <c r="BM102" s="164" t="s">
        <v>148</v>
      </c>
    </row>
    <row r="103" spans="1:65" s="2" customFormat="1" ht="48">
      <c r="A103" s="31"/>
      <c r="B103" s="32"/>
      <c r="C103" s="33"/>
      <c r="D103" s="167" t="s">
        <v>109</v>
      </c>
      <c r="E103" s="33"/>
      <c r="F103" s="168" t="s">
        <v>149</v>
      </c>
      <c r="G103" s="33"/>
      <c r="H103" s="33"/>
      <c r="I103" s="105"/>
      <c r="J103" s="33"/>
      <c r="K103" s="33"/>
      <c r="L103" s="36"/>
      <c r="M103" s="169"/>
      <c r="N103" s="170"/>
      <c r="O103" s="61"/>
      <c r="P103" s="61"/>
      <c r="Q103" s="61"/>
      <c r="R103" s="61"/>
      <c r="S103" s="61"/>
      <c r="T103" s="62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4" t="s">
        <v>109</v>
      </c>
      <c r="AU103" s="14" t="s">
        <v>6</v>
      </c>
    </row>
    <row r="104" spans="1:65" s="10" customFormat="1" ht="10.199999999999999">
      <c r="B104" s="171"/>
      <c r="C104" s="172"/>
      <c r="D104" s="167" t="s">
        <v>111</v>
      </c>
      <c r="E104" s="173" t="s">
        <v>18</v>
      </c>
      <c r="F104" s="174" t="s">
        <v>150</v>
      </c>
      <c r="G104" s="172"/>
      <c r="H104" s="175">
        <v>62.679000000000002</v>
      </c>
      <c r="I104" s="176"/>
      <c r="J104" s="172"/>
      <c r="K104" s="172"/>
      <c r="L104" s="177"/>
      <c r="M104" s="178"/>
      <c r="N104" s="179"/>
      <c r="O104" s="179"/>
      <c r="P104" s="179"/>
      <c r="Q104" s="179"/>
      <c r="R104" s="179"/>
      <c r="S104" s="179"/>
      <c r="T104" s="180"/>
      <c r="AT104" s="181" t="s">
        <v>111</v>
      </c>
      <c r="AU104" s="181" t="s">
        <v>6</v>
      </c>
      <c r="AV104" s="10" t="s">
        <v>78</v>
      </c>
      <c r="AW104" s="10" t="s">
        <v>31</v>
      </c>
      <c r="AX104" s="10" t="s">
        <v>6</v>
      </c>
      <c r="AY104" s="181" t="s">
        <v>108</v>
      </c>
    </row>
    <row r="105" spans="1:65" s="11" customFormat="1" ht="10.199999999999999">
      <c r="B105" s="182"/>
      <c r="C105" s="183"/>
      <c r="D105" s="167" t="s">
        <v>111</v>
      </c>
      <c r="E105" s="184" t="s">
        <v>18</v>
      </c>
      <c r="F105" s="185" t="s">
        <v>113</v>
      </c>
      <c r="G105" s="183"/>
      <c r="H105" s="186">
        <v>62.679000000000002</v>
      </c>
      <c r="I105" s="187"/>
      <c r="J105" s="183"/>
      <c r="K105" s="183"/>
      <c r="L105" s="188"/>
      <c r="M105" s="189"/>
      <c r="N105" s="190"/>
      <c r="O105" s="190"/>
      <c r="P105" s="190"/>
      <c r="Q105" s="190"/>
      <c r="R105" s="190"/>
      <c r="S105" s="190"/>
      <c r="T105" s="191"/>
      <c r="AT105" s="192" t="s">
        <v>111</v>
      </c>
      <c r="AU105" s="192" t="s">
        <v>6</v>
      </c>
      <c r="AV105" s="11" t="s">
        <v>107</v>
      </c>
      <c r="AW105" s="11" t="s">
        <v>31</v>
      </c>
      <c r="AX105" s="11" t="s">
        <v>76</v>
      </c>
      <c r="AY105" s="192" t="s">
        <v>108</v>
      </c>
    </row>
    <row r="106" spans="1:65" s="2" customFormat="1" ht="32.4" customHeight="1">
      <c r="A106" s="31"/>
      <c r="B106" s="32"/>
      <c r="C106" s="154" t="s">
        <v>151</v>
      </c>
      <c r="D106" s="154" t="s">
        <v>102</v>
      </c>
      <c r="E106" s="155" t="s">
        <v>152</v>
      </c>
      <c r="F106" s="156" t="s">
        <v>153</v>
      </c>
      <c r="G106" s="157" t="s">
        <v>128</v>
      </c>
      <c r="H106" s="158">
        <v>206.78</v>
      </c>
      <c r="I106" s="159"/>
      <c r="J106" s="158">
        <f>ROUND(I106*H106,15)</f>
        <v>0</v>
      </c>
      <c r="K106" s="156" t="s">
        <v>106</v>
      </c>
      <c r="L106" s="36"/>
      <c r="M106" s="160" t="s">
        <v>18</v>
      </c>
      <c r="N106" s="161" t="s">
        <v>40</v>
      </c>
      <c r="O106" s="61"/>
      <c r="P106" s="162">
        <f>O106*H106</f>
        <v>0</v>
      </c>
      <c r="Q106" s="162">
        <v>0</v>
      </c>
      <c r="R106" s="162">
        <f>Q106*H106</f>
        <v>0</v>
      </c>
      <c r="S106" s="162">
        <v>0</v>
      </c>
      <c r="T106" s="163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4" t="s">
        <v>107</v>
      </c>
      <c r="AT106" s="164" t="s">
        <v>102</v>
      </c>
      <c r="AU106" s="164" t="s">
        <v>6</v>
      </c>
      <c r="AY106" s="14" t="s">
        <v>108</v>
      </c>
      <c r="BE106" s="165">
        <f>IF(N106="základní",J106,0)</f>
        <v>0</v>
      </c>
      <c r="BF106" s="165">
        <f>IF(N106="snížená",J106,0)</f>
        <v>0</v>
      </c>
      <c r="BG106" s="165">
        <f>IF(N106="zákl. přenesená",J106,0)</f>
        <v>0</v>
      </c>
      <c r="BH106" s="165">
        <f>IF(N106="sníž. přenesená",J106,0)</f>
        <v>0</v>
      </c>
      <c r="BI106" s="165">
        <f>IF(N106="nulová",J106,0)</f>
        <v>0</v>
      </c>
      <c r="BJ106" s="14" t="s">
        <v>76</v>
      </c>
      <c r="BK106" s="166">
        <f>ROUND(I106*H106,15)</f>
        <v>0</v>
      </c>
      <c r="BL106" s="14" t="s">
        <v>107</v>
      </c>
      <c r="BM106" s="164" t="s">
        <v>154</v>
      </c>
    </row>
    <row r="107" spans="1:65" s="2" customFormat="1" ht="48">
      <c r="A107" s="31"/>
      <c r="B107" s="32"/>
      <c r="C107" s="33"/>
      <c r="D107" s="167" t="s">
        <v>109</v>
      </c>
      <c r="E107" s="33"/>
      <c r="F107" s="168" t="s">
        <v>155</v>
      </c>
      <c r="G107" s="33"/>
      <c r="H107" s="33"/>
      <c r="I107" s="105"/>
      <c r="J107" s="33"/>
      <c r="K107" s="33"/>
      <c r="L107" s="36"/>
      <c r="M107" s="169"/>
      <c r="N107" s="170"/>
      <c r="O107" s="61"/>
      <c r="P107" s="61"/>
      <c r="Q107" s="61"/>
      <c r="R107" s="61"/>
      <c r="S107" s="61"/>
      <c r="T107" s="62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4" t="s">
        <v>109</v>
      </c>
      <c r="AU107" s="14" t="s">
        <v>6</v>
      </c>
    </row>
    <row r="108" spans="1:65" s="10" customFormat="1" ht="10.199999999999999">
      <c r="B108" s="171"/>
      <c r="C108" s="172"/>
      <c r="D108" s="167" t="s">
        <v>111</v>
      </c>
      <c r="E108" s="173" t="s">
        <v>18</v>
      </c>
      <c r="F108" s="174" t="s">
        <v>156</v>
      </c>
      <c r="G108" s="172"/>
      <c r="H108" s="175">
        <v>206.78</v>
      </c>
      <c r="I108" s="176"/>
      <c r="J108" s="172"/>
      <c r="K108" s="172"/>
      <c r="L108" s="177"/>
      <c r="M108" s="178"/>
      <c r="N108" s="179"/>
      <c r="O108" s="179"/>
      <c r="P108" s="179"/>
      <c r="Q108" s="179"/>
      <c r="R108" s="179"/>
      <c r="S108" s="179"/>
      <c r="T108" s="180"/>
      <c r="AT108" s="181" t="s">
        <v>111</v>
      </c>
      <c r="AU108" s="181" t="s">
        <v>6</v>
      </c>
      <c r="AV108" s="10" t="s">
        <v>78</v>
      </c>
      <c r="AW108" s="10" t="s">
        <v>31</v>
      </c>
      <c r="AX108" s="10" t="s">
        <v>6</v>
      </c>
      <c r="AY108" s="181" t="s">
        <v>108</v>
      </c>
    </row>
    <row r="109" spans="1:65" s="11" customFormat="1" ht="10.199999999999999">
      <c r="B109" s="182"/>
      <c r="C109" s="183"/>
      <c r="D109" s="167" t="s">
        <v>111</v>
      </c>
      <c r="E109" s="184" t="s">
        <v>18</v>
      </c>
      <c r="F109" s="185" t="s">
        <v>113</v>
      </c>
      <c r="G109" s="183"/>
      <c r="H109" s="186">
        <v>206.78</v>
      </c>
      <c r="I109" s="187"/>
      <c r="J109" s="183"/>
      <c r="K109" s="183"/>
      <c r="L109" s="188"/>
      <c r="M109" s="189"/>
      <c r="N109" s="190"/>
      <c r="O109" s="190"/>
      <c r="P109" s="190"/>
      <c r="Q109" s="190"/>
      <c r="R109" s="190"/>
      <c r="S109" s="190"/>
      <c r="T109" s="191"/>
      <c r="AT109" s="192" t="s">
        <v>111</v>
      </c>
      <c r="AU109" s="192" t="s">
        <v>6</v>
      </c>
      <c r="AV109" s="11" t="s">
        <v>107</v>
      </c>
      <c r="AW109" s="11" t="s">
        <v>31</v>
      </c>
      <c r="AX109" s="11" t="s">
        <v>76</v>
      </c>
      <c r="AY109" s="192" t="s">
        <v>108</v>
      </c>
    </row>
    <row r="110" spans="1:65" s="2" customFormat="1" ht="32.4" customHeight="1">
      <c r="A110" s="31"/>
      <c r="B110" s="32"/>
      <c r="C110" s="154" t="s">
        <v>135</v>
      </c>
      <c r="D110" s="154" t="s">
        <v>102</v>
      </c>
      <c r="E110" s="155" t="s">
        <v>157</v>
      </c>
      <c r="F110" s="156" t="s">
        <v>158</v>
      </c>
      <c r="G110" s="157" t="s">
        <v>128</v>
      </c>
      <c r="H110" s="158">
        <v>206.78</v>
      </c>
      <c r="I110" s="159"/>
      <c r="J110" s="158">
        <f>ROUND(I110*H110,15)</f>
        <v>0</v>
      </c>
      <c r="K110" s="156" t="s">
        <v>106</v>
      </c>
      <c r="L110" s="36"/>
      <c r="M110" s="160" t="s">
        <v>18</v>
      </c>
      <c r="N110" s="161" t="s">
        <v>40</v>
      </c>
      <c r="O110" s="61"/>
      <c r="P110" s="162">
        <f>O110*H110</f>
        <v>0</v>
      </c>
      <c r="Q110" s="162">
        <v>0</v>
      </c>
      <c r="R110" s="162">
        <f>Q110*H110</f>
        <v>0</v>
      </c>
      <c r="S110" s="162">
        <v>0</v>
      </c>
      <c r="T110" s="163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4" t="s">
        <v>107</v>
      </c>
      <c r="AT110" s="164" t="s">
        <v>102</v>
      </c>
      <c r="AU110" s="164" t="s">
        <v>6</v>
      </c>
      <c r="AY110" s="14" t="s">
        <v>108</v>
      </c>
      <c r="BE110" s="165">
        <f>IF(N110="základní",J110,0)</f>
        <v>0</v>
      </c>
      <c r="BF110" s="165">
        <f>IF(N110="snížená",J110,0)</f>
        <v>0</v>
      </c>
      <c r="BG110" s="165">
        <f>IF(N110="zákl. přenesená",J110,0)</f>
        <v>0</v>
      </c>
      <c r="BH110" s="165">
        <f>IF(N110="sníž. přenesená",J110,0)</f>
        <v>0</v>
      </c>
      <c r="BI110" s="165">
        <f>IF(N110="nulová",J110,0)</f>
        <v>0</v>
      </c>
      <c r="BJ110" s="14" t="s">
        <v>76</v>
      </c>
      <c r="BK110" s="166">
        <f>ROUND(I110*H110,15)</f>
        <v>0</v>
      </c>
      <c r="BL110" s="14" t="s">
        <v>107</v>
      </c>
      <c r="BM110" s="164" t="s">
        <v>159</v>
      </c>
    </row>
    <row r="111" spans="1:65" s="2" customFormat="1" ht="48">
      <c r="A111" s="31"/>
      <c r="B111" s="32"/>
      <c r="C111" s="33"/>
      <c r="D111" s="167" t="s">
        <v>109</v>
      </c>
      <c r="E111" s="33"/>
      <c r="F111" s="168" t="s">
        <v>160</v>
      </c>
      <c r="G111" s="33"/>
      <c r="H111" s="33"/>
      <c r="I111" s="105"/>
      <c r="J111" s="33"/>
      <c r="K111" s="33"/>
      <c r="L111" s="36"/>
      <c r="M111" s="169"/>
      <c r="N111" s="170"/>
      <c r="O111" s="61"/>
      <c r="P111" s="61"/>
      <c r="Q111" s="61"/>
      <c r="R111" s="61"/>
      <c r="S111" s="61"/>
      <c r="T111" s="62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4" t="s">
        <v>109</v>
      </c>
      <c r="AU111" s="14" t="s">
        <v>6</v>
      </c>
    </row>
    <row r="112" spans="1:65" s="2" customFormat="1" ht="21.6" customHeight="1">
      <c r="A112" s="31"/>
      <c r="B112" s="32"/>
      <c r="C112" s="154" t="s">
        <v>161</v>
      </c>
      <c r="D112" s="154" t="s">
        <v>102</v>
      </c>
      <c r="E112" s="155" t="s">
        <v>162</v>
      </c>
      <c r="F112" s="156" t="s">
        <v>163</v>
      </c>
      <c r="G112" s="157" t="s">
        <v>128</v>
      </c>
      <c r="H112" s="158">
        <v>62.033999999999999</v>
      </c>
      <c r="I112" s="159"/>
      <c r="J112" s="158">
        <f>ROUND(I112*H112,15)</f>
        <v>0</v>
      </c>
      <c r="K112" s="156" t="s">
        <v>106</v>
      </c>
      <c r="L112" s="36"/>
      <c r="M112" s="160" t="s">
        <v>18</v>
      </c>
      <c r="N112" s="161" t="s">
        <v>40</v>
      </c>
      <c r="O112" s="61"/>
      <c r="P112" s="162">
        <f>O112*H112</f>
        <v>0</v>
      </c>
      <c r="Q112" s="162">
        <v>0</v>
      </c>
      <c r="R112" s="162">
        <f>Q112*H112</f>
        <v>0</v>
      </c>
      <c r="S112" s="162">
        <v>0</v>
      </c>
      <c r="T112" s="163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4" t="s">
        <v>107</v>
      </c>
      <c r="AT112" s="164" t="s">
        <v>102</v>
      </c>
      <c r="AU112" s="164" t="s">
        <v>6</v>
      </c>
      <c r="AY112" s="14" t="s">
        <v>108</v>
      </c>
      <c r="BE112" s="165">
        <f>IF(N112="základní",J112,0)</f>
        <v>0</v>
      </c>
      <c r="BF112" s="165">
        <f>IF(N112="snížená",J112,0)</f>
        <v>0</v>
      </c>
      <c r="BG112" s="165">
        <f>IF(N112="zákl. přenesená",J112,0)</f>
        <v>0</v>
      </c>
      <c r="BH112" s="165">
        <f>IF(N112="sníž. přenesená",J112,0)</f>
        <v>0</v>
      </c>
      <c r="BI112" s="165">
        <f>IF(N112="nulová",J112,0)</f>
        <v>0</v>
      </c>
      <c r="BJ112" s="14" t="s">
        <v>76</v>
      </c>
      <c r="BK112" s="166">
        <f>ROUND(I112*H112,15)</f>
        <v>0</v>
      </c>
      <c r="BL112" s="14" t="s">
        <v>107</v>
      </c>
      <c r="BM112" s="164" t="s">
        <v>164</v>
      </c>
    </row>
    <row r="113" spans="1:65" s="2" customFormat="1" ht="48">
      <c r="A113" s="31"/>
      <c r="B113" s="32"/>
      <c r="C113" s="33"/>
      <c r="D113" s="167" t="s">
        <v>109</v>
      </c>
      <c r="E113" s="33"/>
      <c r="F113" s="168" t="s">
        <v>165</v>
      </c>
      <c r="G113" s="33"/>
      <c r="H113" s="33"/>
      <c r="I113" s="105"/>
      <c r="J113" s="33"/>
      <c r="K113" s="33"/>
      <c r="L113" s="36"/>
      <c r="M113" s="169"/>
      <c r="N113" s="170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109</v>
      </c>
      <c r="AU113" s="14" t="s">
        <v>6</v>
      </c>
    </row>
    <row r="114" spans="1:65" s="10" customFormat="1" ht="10.199999999999999">
      <c r="B114" s="171"/>
      <c r="C114" s="172"/>
      <c r="D114" s="167" t="s">
        <v>111</v>
      </c>
      <c r="E114" s="173" t="s">
        <v>18</v>
      </c>
      <c r="F114" s="174" t="s">
        <v>166</v>
      </c>
      <c r="G114" s="172"/>
      <c r="H114" s="175">
        <v>62.033999999999999</v>
      </c>
      <c r="I114" s="176"/>
      <c r="J114" s="172"/>
      <c r="K114" s="172"/>
      <c r="L114" s="177"/>
      <c r="M114" s="178"/>
      <c r="N114" s="179"/>
      <c r="O114" s="179"/>
      <c r="P114" s="179"/>
      <c r="Q114" s="179"/>
      <c r="R114" s="179"/>
      <c r="S114" s="179"/>
      <c r="T114" s="180"/>
      <c r="AT114" s="181" t="s">
        <v>111</v>
      </c>
      <c r="AU114" s="181" t="s">
        <v>6</v>
      </c>
      <c r="AV114" s="10" t="s">
        <v>78</v>
      </c>
      <c r="AW114" s="10" t="s">
        <v>31</v>
      </c>
      <c r="AX114" s="10" t="s">
        <v>6</v>
      </c>
      <c r="AY114" s="181" t="s">
        <v>108</v>
      </c>
    </row>
    <row r="115" spans="1:65" s="11" customFormat="1" ht="10.199999999999999">
      <c r="B115" s="182"/>
      <c r="C115" s="183"/>
      <c r="D115" s="167" t="s">
        <v>111</v>
      </c>
      <c r="E115" s="184" t="s">
        <v>18</v>
      </c>
      <c r="F115" s="185" t="s">
        <v>113</v>
      </c>
      <c r="G115" s="183"/>
      <c r="H115" s="186">
        <v>62.033999999999999</v>
      </c>
      <c r="I115" s="187"/>
      <c r="J115" s="183"/>
      <c r="K115" s="183"/>
      <c r="L115" s="188"/>
      <c r="M115" s="189"/>
      <c r="N115" s="190"/>
      <c r="O115" s="190"/>
      <c r="P115" s="190"/>
      <c r="Q115" s="190"/>
      <c r="R115" s="190"/>
      <c r="S115" s="190"/>
      <c r="T115" s="191"/>
      <c r="AT115" s="192" t="s">
        <v>111</v>
      </c>
      <c r="AU115" s="192" t="s">
        <v>6</v>
      </c>
      <c r="AV115" s="11" t="s">
        <v>107</v>
      </c>
      <c r="AW115" s="11" t="s">
        <v>31</v>
      </c>
      <c r="AX115" s="11" t="s">
        <v>76</v>
      </c>
      <c r="AY115" s="192" t="s">
        <v>108</v>
      </c>
    </row>
    <row r="116" spans="1:65" s="2" customFormat="1" ht="21.6" customHeight="1">
      <c r="A116" s="31"/>
      <c r="B116" s="32"/>
      <c r="C116" s="154" t="s">
        <v>139</v>
      </c>
      <c r="D116" s="154" t="s">
        <v>102</v>
      </c>
      <c r="E116" s="155" t="s">
        <v>167</v>
      </c>
      <c r="F116" s="156" t="s">
        <v>168</v>
      </c>
      <c r="G116" s="157" t="s">
        <v>128</v>
      </c>
      <c r="H116" s="158">
        <v>144.35499999999999</v>
      </c>
      <c r="I116" s="159"/>
      <c r="J116" s="158">
        <f>ROUND(I116*H116,15)</f>
        <v>0</v>
      </c>
      <c r="K116" s="156" t="s">
        <v>106</v>
      </c>
      <c r="L116" s="36"/>
      <c r="M116" s="160" t="s">
        <v>18</v>
      </c>
      <c r="N116" s="161" t="s">
        <v>40</v>
      </c>
      <c r="O116" s="61"/>
      <c r="P116" s="162">
        <f>O116*H116</f>
        <v>0</v>
      </c>
      <c r="Q116" s="162">
        <v>0</v>
      </c>
      <c r="R116" s="162">
        <f>Q116*H116</f>
        <v>0</v>
      </c>
      <c r="S116" s="162">
        <v>0</v>
      </c>
      <c r="T116" s="163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4" t="s">
        <v>107</v>
      </c>
      <c r="AT116" s="164" t="s">
        <v>102</v>
      </c>
      <c r="AU116" s="164" t="s">
        <v>6</v>
      </c>
      <c r="AY116" s="14" t="s">
        <v>108</v>
      </c>
      <c r="BE116" s="165">
        <f>IF(N116="základní",J116,0)</f>
        <v>0</v>
      </c>
      <c r="BF116" s="165">
        <f>IF(N116="snížená",J116,0)</f>
        <v>0</v>
      </c>
      <c r="BG116" s="165">
        <f>IF(N116="zákl. přenesená",J116,0)</f>
        <v>0</v>
      </c>
      <c r="BH116" s="165">
        <f>IF(N116="sníž. přenesená",J116,0)</f>
        <v>0</v>
      </c>
      <c r="BI116" s="165">
        <f>IF(N116="nulová",J116,0)</f>
        <v>0</v>
      </c>
      <c r="BJ116" s="14" t="s">
        <v>76</v>
      </c>
      <c r="BK116" s="166">
        <f>ROUND(I116*H116,15)</f>
        <v>0</v>
      </c>
      <c r="BL116" s="14" t="s">
        <v>107</v>
      </c>
      <c r="BM116" s="164" t="s">
        <v>169</v>
      </c>
    </row>
    <row r="117" spans="1:65" s="2" customFormat="1" ht="28.8">
      <c r="A117" s="31"/>
      <c r="B117" s="32"/>
      <c r="C117" s="33"/>
      <c r="D117" s="167" t="s">
        <v>109</v>
      </c>
      <c r="E117" s="33"/>
      <c r="F117" s="168" t="s">
        <v>170</v>
      </c>
      <c r="G117" s="33"/>
      <c r="H117" s="33"/>
      <c r="I117" s="105"/>
      <c r="J117" s="33"/>
      <c r="K117" s="33"/>
      <c r="L117" s="36"/>
      <c r="M117" s="169"/>
      <c r="N117" s="170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109</v>
      </c>
      <c r="AU117" s="14" t="s">
        <v>6</v>
      </c>
    </row>
    <row r="118" spans="1:65" s="2" customFormat="1" ht="21.6" customHeight="1">
      <c r="A118" s="31"/>
      <c r="B118" s="32"/>
      <c r="C118" s="154" t="s">
        <v>171</v>
      </c>
      <c r="D118" s="154" t="s">
        <v>102</v>
      </c>
      <c r="E118" s="155" t="s">
        <v>172</v>
      </c>
      <c r="F118" s="156" t="s">
        <v>173</v>
      </c>
      <c r="G118" s="157" t="s">
        <v>128</v>
      </c>
      <c r="H118" s="158">
        <v>111.735</v>
      </c>
      <c r="I118" s="159"/>
      <c r="J118" s="158">
        <f>ROUND(I118*H118,15)</f>
        <v>0</v>
      </c>
      <c r="K118" s="156" t="s">
        <v>106</v>
      </c>
      <c r="L118" s="36"/>
      <c r="M118" s="160" t="s">
        <v>18</v>
      </c>
      <c r="N118" s="161" t="s">
        <v>40</v>
      </c>
      <c r="O118" s="61"/>
      <c r="P118" s="162">
        <f>O118*H118</f>
        <v>0</v>
      </c>
      <c r="Q118" s="162">
        <v>0</v>
      </c>
      <c r="R118" s="162">
        <f>Q118*H118</f>
        <v>0</v>
      </c>
      <c r="S118" s="162">
        <v>0</v>
      </c>
      <c r="T118" s="163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64" t="s">
        <v>107</v>
      </c>
      <c r="AT118" s="164" t="s">
        <v>102</v>
      </c>
      <c r="AU118" s="164" t="s">
        <v>6</v>
      </c>
      <c r="AY118" s="14" t="s">
        <v>108</v>
      </c>
      <c r="BE118" s="165">
        <f>IF(N118="základní",J118,0)</f>
        <v>0</v>
      </c>
      <c r="BF118" s="165">
        <f>IF(N118="snížená",J118,0)</f>
        <v>0</v>
      </c>
      <c r="BG118" s="165">
        <f>IF(N118="zákl. přenesená",J118,0)</f>
        <v>0</v>
      </c>
      <c r="BH118" s="165">
        <f>IF(N118="sníž. přenesená",J118,0)</f>
        <v>0</v>
      </c>
      <c r="BI118" s="165">
        <f>IF(N118="nulová",J118,0)</f>
        <v>0</v>
      </c>
      <c r="BJ118" s="14" t="s">
        <v>76</v>
      </c>
      <c r="BK118" s="166">
        <f>ROUND(I118*H118,15)</f>
        <v>0</v>
      </c>
      <c r="BL118" s="14" t="s">
        <v>107</v>
      </c>
      <c r="BM118" s="164" t="s">
        <v>174</v>
      </c>
    </row>
    <row r="119" spans="1:65" s="2" customFormat="1" ht="28.8">
      <c r="A119" s="31"/>
      <c r="B119" s="32"/>
      <c r="C119" s="33"/>
      <c r="D119" s="167" t="s">
        <v>109</v>
      </c>
      <c r="E119" s="33"/>
      <c r="F119" s="168" t="s">
        <v>175</v>
      </c>
      <c r="G119" s="33"/>
      <c r="H119" s="33"/>
      <c r="I119" s="105"/>
      <c r="J119" s="33"/>
      <c r="K119" s="33"/>
      <c r="L119" s="36"/>
      <c r="M119" s="169"/>
      <c r="N119" s="170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109</v>
      </c>
      <c r="AU119" s="14" t="s">
        <v>6</v>
      </c>
    </row>
    <row r="120" spans="1:65" s="10" customFormat="1" ht="10.199999999999999">
      <c r="B120" s="171"/>
      <c r="C120" s="172"/>
      <c r="D120" s="167" t="s">
        <v>111</v>
      </c>
      <c r="E120" s="173" t="s">
        <v>18</v>
      </c>
      <c r="F120" s="174" t="s">
        <v>176</v>
      </c>
      <c r="G120" s="172"/>
      <c r="H120" s="175">
        <v>111.735</v>
      </c>
      <c r="I120" s="176"/>
      <c r="J120" s="172"/>
      <c r="K120" s="172"/>
      <c r="L120" s="177"/>
      <c r="M120" s="178"/>
      <c r="N120" s="179"/>
      <c r="O120" s="179"/>
      <c r="P120" s="179"/>
      <c r="Q120" s="179"/>
      <c r="R120" s="179"/>
      <c r="S120" s="179"/>
      <c r="T120" s="180"/>
      <c r="AT120" s="181" t="s">
        <v>111</v>
      </c>
      <c r="AU120" s="181" t="s">
        <v>6</v>
      </c>
      <c r="AV120" s="10" t="s">
        <v>78</v>
      </c>
      <c r="AW120" s="10" t="s">
        <v>31</v>
      </c>
      <c r="AX120" s="10" t="s">
        <v>6</v>
      </c>
      <c r="AY120" s="181" t="s">
        <v>108</v>
      </c>
    </row>
    <row r="121" spans="1:65" s="11" customFormat="1" ht="10.199999999999999">
      <c r="B121" s="182"/>
      <c r="C121" s="183"/>
      <c r="D121" s="167" t="s">
        <v>111</v>
      </c>
      <c r="E121" s="184" t="s">
        <v>18</v>
      </c>
      <c r="F121" s="185" t="s">
        <v>113</v>
      </c>
      <c r="G121" s="183"/>
      <c r="H121" s="186">
        <v>111.735</v>
      </c>
      <c r="I121" s="187"/>
      <c r="J121" s="183"/>
      <c r="K121" s="183"/>
      <c r="L121" s="188"/>
      <c r="M121" s="189"/>
      <c r="N121" s="190"/>
      <c r="O121" s="190"/>
      <c r="P121" s="190"/>
      <c r="Q121" s="190"/>
      <c r="R121" s="190"/>
      <c r="S121" s="190"/>
      <c r="T121" s="191"/>
      <c r="AT121" s="192" t="s">
        <v>111</v>
      </c>
      <c r="AU121" s="192" t="s">
        <v>6</v>
      </c>
      <c r="AV121" s="11" t="s">
        <v>107</v>
      </c>
      <c r="AW121" s="11" t="s">
        <v>31</v>
      </c>
      <c r="AX121" s="11" t="s">
        <v>76</v>
      </c>
      <c r="AY121" s="192" t="s">
        <v>108</v>
      </c>
    </row>
    <row r="122" spans="1:65" s="2" customFormat="1" ht="21.6" customHeight="1">
      <c r="A122" s="31"/>
      <c r="B122" s="32"/>
      <c r="C122" s="154" t="s">
        <v>144</v>
      </c>
      <c r="D122" s="154" t="s">
        <v>102</v>
      </c>
      <c r="E122" s="155" t="s">
        <v>177</v>
      </c>
      <c r="F122" s="156" t="s">
        <v>178</v>
      </c>
      <c r="G122" s="157" t="s">
        <v>128</v>
      </c>
      <c r="H122" s="158">
        <v>111.735</v>
      </c>
      <c r="I122" s="159"/>
      <c r="J122" s="158">
        <f>ROUND(I122*H122,15)</f>
        <v>0</v>
      </c>
      <c r="K122" s="156" t="s">
        <v>106</v>
      </c>
      <c r="L122" s="36"/>
      <c r="M122" s="160" t="s">
        <v>18</v>
      </c>
      <c r="N122" s="161" t="s">
        <v>40</v>
      </c>
      <c r="O122" s="61"/>
      <c r="P122" s="162">
        <f>O122*H122</f>
        <v>0</v>
      </c>
      <c r="Q122" s="162">
        <v>0</v>
      </c>
      <c r="R122" s="162">
        <f>Q122*H122</f>
        <v>0</v>
      </c>
      <c r="S122" s="162">
        <v>0</v>
      </c>
      <c r="T122" s="16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64" t="s">
        <v>107</v>
      </c>
      <c r="AT122" s="164" t="s">
        <v>102</v>
      </c>
      <c r="AU122" s="164" t="s">
        <v>6</v>
      </c>
      <c r="AY122" s="14" t="s">
        <v>108</v>
      </c>
      <c r="BE122" s="165">
        <f>IF(N122="základní",J122,0)</f>
        <v>0</v>
      </c>
      <c r="BF122" s="165">
        <f>IF(N122="snížená",J122,0)</f>
        <v>0</v>
      </c>
      <c r="BG122" s="165">
        <f>IF(N122="zákl. přenesená",J122,0)</f>
        <v>0</v>
      </c>
      <c r="BH122" s="165">
        <f>IF(N122="sníž. přenesená",J122,0)</f>
        <v>0</v>
      </c>
      <c r="BI122" s="165">
        <f>IF(N122="nulová",J122,0)</f>
        <v>0</v>
      </c>
      <c r="BJ122" s="14" t="s">
        <v>76</v>
      </c>
      <c r="BK122" s="166">
        <f>ROUND(I122*H122,15)</f>
        <v>0</v>
      </c>
      <c r="BL122" s="14" t="s">
        <v>107</v>
      </c>
      <c r="BM122" s="164" t="s">
        <v>179</v>
      </c>
    </row>
    <row r="123" spans="1:65" s="2" customFormat="1" ht="38.4">
      <c r="A123" s="31"/>
      <c r="B123" s="32"/>
      <c r="C123" s="33"/>
      <c r="D123" s="167" t="s">
        <v>109</v>
      </c>
      <c r="E123" s="33"/>
      <c r="F123" s="168" t="s">
        <v>180</v>
      </c>
      <c r="G123" s="33"/>
      <c r="H123" s="33"/>
      <c r="I123" s="105"/>
      <c r="J123" s="33"/>
      <c r="K123" s="33"/>
      <c r="L123" s="36"/>
      <c r="M123" s="169"/>
      <c r="N123" s="170"/>
      <c r="O123" s="61"/>
      <c r="P123" s="61"/>
      <c r="Q123" s="61"/>
      <c r="R123" s="61"/>
      <c r="S123" s="61"/>
      <c r="T123" s="62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109</v>
      </c>
      <c r="AU123" s="14" t="s">
        <v>6</v>
      </c>
    </row>
    <row r="124" spans="1:65" s="10" customFormat="1" ht="10.199999999999999">
      <c r="B124" s="171"/>
      <c r="C124" s="172"/>
      <c r="D124" s="167" t="s">
        <v>111</v>
      </c>
      <c r="E124" s="173" t="s">
        <v>18</v>
      </c>
      <c r="F124" s="174" t="s">
        <v>176</v>
      </c>
      <c r="G124" s="172"/>
      <c r="H124" s="175">
        <v>111.735</v>
      </c>
      <c r="I124" s="176"/>
      <c r="J124" s="172"/>
      <c r="K124" s="172"/>
      <c r="L124" s="177"/>
      <c r="M124" s="178"/>
      <c r="N124" s="179"/>
      <c r="O124" s="179"/>
      <c r="P124" s="179"/>
      <c r="Q124" s="179"/>
      <c r="R124" s="179"/>
      <c r="S124" s="179"/>
      <c r="T124" s="180"/>
      <c r="AT124" s="181" t="s">
        <v>111</v>
      </c>
      <c r="AU124" s="181" t="s">
        <v>6</v>
      </c>
      <c r="AV124" s="10" t="s">
        <v>78</v>
      </c>
      <c r="AW124" s="10" t="s">
        <v>31</v>
      </c>
      <c r="AX124" s="10" t="s">
        <v>6</v>
      </c>
      <c r="AY124" s="181" t="s">
        <v>108</v>
      </c>
    </row>
    <row r="125" spans="1:65" s="11" customFormat="1" ht="10.199999999999999">
      <c r="B125" s="182"/>
      <c r="C125" s="183"/>
      <c r="D125" s="167" t="s">
        <v>111</v>
      </c>
      <c r="E125" s="184" t="s">
        <v>18</v>
      </c>
      <c r="F125" s="185" t="s">
        <v>113</v>
      </c>
      <c r="G125" s="183"/>
      <c r="H125" s="186">
        <v>111.735</v>
      </c>
      <c r="I125" s="187"/>
      <c r="J125" s="183"/>
      <c r="K125" s="183"/>
      <c r="L125" s="188"/>
      <c r="M125" s="189"/>
      <c r="N125" s="190"/>
      <c r="O125" s="190"/>
      <c r="P125" s="190"/>
      <c r="Q125" s="190"/>
      <c r="R125" s="190"/>
      <c r="S125" s="190"/>
      <c r="T125" s="191"/>
      <c r="AT125" s="192" t="s">
        <v>111</v>
      </c>
      <c r="AU125" s="192" t="s">
        <v>6</v>
      </c>
      <c r="AV125" s="11" t="s">
        <v>107</v>
      </c>
      <c r="AW125" s="11" t="s">
        <v>31</v>
      </c>
      <c r="AX125" s="11" t="s">
        <v>76</v>
      </c>
      <c r="AY125" s="192" t="s">
        <v>108</v>
      </c>
    </row>
    <row r="126" spans="1:65" s="2" customFormat="1" ht="32.4" customHeight="1">
      <c r="A126" s="31"/>
      <c r="B126" s="32"/>
      <c r="C126" s="154" t="s">
        <v>8</v>
      </c>
      <c r="D126" s="154" t="s">
        <v>102</v>
      </c>
      <c r="E126" s="155" t="s">
        <v>181</v>
      </c>
      <c r="F126" s="156" t="s">
        <v>182</v>
      </c>
      <c r="G126" s="157" t="s">
        <v>128</v>
      </c>
      <c r="H126" s="158">
        <v>52</v>
      </c>
      <c r="I126" s="159"/>
      <c r="J126" s="158">
        <f>ROUND(I126*H126,15)</f>
        <v>0</v>
      </c>
      <c r="K126" s="156" t="s">
        <v>106</v>
      </c>
      <c r="L126" s="36"/>
      <c r="M126" s="160" t="s">
        <v>18</v>
      </c>
      <c r="N126" s="161" t="s">
        <v>40</v>
      </c>
      <c r="O126" s="61"/>
      <c r="P126" s="162">
        <f>O126*H126</f>
        <v>0</v>
      </c>
      <c r="Q126" s="162">
        <v>0</v>
      </c>
      <c r="R126" s="162">
        <f>Q126*H126</f>
        <v>0</v>
      </c>
      <c r="S126" s="162">
        <v>0</v>
      </c>
      <c r="T126" s="16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4" t="s">
        <v>107</v>
      </c>
      <c r="AT126" s="164" t="s">
        <v>102</v>
      </c>
      <c r="AU126" s="164" t="s">
        <v>6</v>
      </c>
      <c r="AY126" s="14" t="s">
        <v>108</v>
      </c>
      <c r="BE126" s="165">
        <f>IF(N126="základní",J126,0)</f>
        <v>0</v>
      </c>
      <c r="BF126" s="165">
        <f>IF(N126="snížená",J126,0)</f>
        <v>0</v>
      </c>
      <c r="BG126" s="165">
        <f>IF(N126="zákl. přenesená",J126,0)</f>
        <v>0</v>
      </c>
      <c r="BH126" s="165">
        <f>IF(N126="sníž. přenesená",J126,0)</f>
        <v>0</v>
      </c>
      <c r="BI126" s="165">
        <f>IF(N126="nulová",J126,0)</f>
        <v>0</v>
      </c>
      <c r="BJ126" s="14" t="s">
        <v>76</v>
      </c>
      <c r="BK126" s="166">
        <f>ROUND(I126*H126,15)</f>
        <v>0</v>
      </c>
      <c r="BL126" s="14" t="s">
        <v>107</v>
      </c>
      <c r="BM126" s="164" t="s">
        <v>183</v>
      </c>
    </row>
    <row r="127" spans="1:65" s="2" customFormat="1" ht="48">
      <c r="A127" s="31"/>
      <c r="B127" s="32"/>
      <c r="C127" s="33"/>
      <c r="D127" s="167" t="s">
        <v>109</v>
      </c>
      <c r="E127" s="33"/>
      <c r="F127" s="168" t="s">
        <v>184</v>
      </c>
      <c r="G127" s="33"/>
      <c r="H127" s="33"/>
      <c r="I127" s="105"/>
      <c r="J127" s="33"/>
      <c r="K127" s="33"/>
      <c r="L127" s="36"/>
      <c r="M127" s="169"/>
      <c r="N127" s="170"/>
      <c r="O127" s="61"/>
      <c r="P127" s="61"/>
      <c r="Q127" s="61"/>
      <c r="R127" s="61"/>
      <c r="S127" s="61"/>
      <c r="T127" s="62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109</v>
      </c>
      <c r="AU127" s="14" t="s">
        <v>6</v>
      </c>
    </row>
    <row r="128" spans="1:65" s="10" customFormat="1" ht="20.399999999999999">
      <c r="B128" s="171"/>
      <c r="C128" s="172"/>
      <c r="D128" s="167" t="s">
        <v>111</v>
      </c>
      <c r="E128" s="173" t="s">
        <v>18</v>
      </c>
      <c r="F128" s="174" t="s">
        <v>185</v>
      </c>
      <c r="G128" s="172"/>
      <c r="H128" s="175">
        <v>52</v>
      </c>
      <c r="I128" s="176"/>
      <c r="J128" s="172"/>
      <c r="K128" s="172"/>
      <c r="L128" s="177"/>
      <c r="M128" s="178"/>
      <c r="N128" s="179"/>
      <c r="O128" s="179"/>
      <c r="P128" s="179"/>
      <c r="Q128" s="179"/>
      <c r="R128" s="179"/>
      <c r="S128" s="179"/>
      <c r="T128" s="180"/>
      <c r="AT128" s="181" t="s">
        <v>111</v>
      </c>
      <c r="AU128" s="181" t="s">
        <v>6</v>
      </c>
      <c r="AV128" s="10" t="s">
        <v>78</v>
      </c>
      <c r="AW128" s="10" t="s">
        <v>31</v>
      </c>
      <c r="AX128" s="10" t="s">
        <v>6</v>
      </c>
      <c r="AY128" s="181" t="s">
        <v>108</v>
      </c>
    </row>
    <row r="129" spans="1:65" s="11" customFormat="1" ht="10.199999999999999">
      <c r="B129" s="182"/>
      <c r="C129" s="183"/>
      <c r="D129" s="167" t="s">
        <v>111</v>
      </c>
      <c r="E129" s="184" t="s">
        <v>18</v>
      </c>
      <c r="F129" s="185" t="s">
        <v>113</v>
      </c>
      <c r="G129" s="183"/>
      <c r="H129" s="186">
        <v>52</v>
      </c>
      <c r="I129" s="187"/>
      <c r="J129" s="183"/>
      <c r="K129" s="183"/>
      <c r="L129" s="188"/>
      <c r="M129" s="189"/>
      <c r="N129" s="190"/>
      <c r="O129" s="190"/>
      <c r="P129" s="190"/>
      <c r="Q129" s="190"/>
      <c r="R129" s="190"/>
      <c r="S129" s="190"/>
      <c r="T129" s="191"/>
      <c r="AT129" s="192" t="s">
        <v>111</v>
      </c>
      <c r="AU129" s="192" t="s">
        <v>6</v>
      </c>
      <c r="AV129" s="11" t="s">
        <v>107</v>
      </c>
      <c r="AW129" s="11" t="s">
        <v>31</v>
      </c>
      <c r="AX129" s="11" t="s">
        <v>76</v>
      </c>
      <c r="AY129" s="192" t="s">
        <v>108</v>
      </c>
    </row>
    <row r="130" spans="1:65" s="2" customFormat="1" ht="14.4" customHeight="1">
      <c r="A130" s="31"/>
      <c r="B130" s="32"/>
      <c r="C130" s="154" t="s">
        <v>148</v>
      </c>
      <c r="D130" s="154" t="s">
        <v>102</v>
      </c>
      <c r="E130" s="155" t="s">
        <v>186</v>
      </c>
      <c r="F130" s="156" t="s">
        <v>187</v>
      </c>
      <c r="G130" s="157" t="s">
        <v>188</v>
      </c>
      <c r="H130" s="158">
        <v>312</v>
      </c>
      <c r="I130" s="159"/>
      <c r="J130" s="158">
        <f>ROUND(I130*H130,15)</f>
        <v>0</v>
      </c>
      <c r="K130" s="156" t="s">
        <v>106</v>
      </c>
      <c r="L130" s="36"/>
      <c r="M130" s="160" t="s">
        <v>18</v>
      </c>
      <c r="N130" s="161" t="s">
        <v>40</v>
      </c>
      <c r="O130" s="61"/>
      <c r="P130" s="162">
        <f>O130*H130</f>
        <v>0</v>
      </c>
      <c r="Q130" s="162">
        <v>0</v>
      </c>
      <c r="R130" s="162">
        <f>Q130*H130</f>
        <v>0</v>
      </c>
      <c r="S130" s="162">
        <v>0</v>
      </c>
      <c r="T130" s="16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64" t="s">
        <v>107</v>
      </c>
      <c r="AT130" s="164" t="s">
        <v>102</v>
      </c>
      <c r="AU130" s="164" t="s">
        <v>6</v>
      </c>
      <c r="AY130" s="14" t="s">
        <v>108</v>
      </c>
      <c r="BE130" s="165">
        <f>IF(N130="základní",J130,0)</f>
        <v>0</v>
      </c>
      <c r="BF130" s="165">
        <f>IF(N130="snížená",J130,0)</f>
        <v>0</v>
      </c>
      <c r="BG130" s="165">
        <f>IF(N130="zákl. přenesená",J130,0)</f>
        <v>0</v>
      </c>
      <c r="BH130" s="165">
        <f>IF(N130="sníž. přenesená",J130,0)</f>
        <v>0</v>
      </c>
      <c r="BI130" s="165">
        <f>IF(N130="nulová",J130,0)</f>
        <v>0</v>
      </c>
      <c r="BJ130" s="14" t="s">
        <v>76</v>
      </c>
      <c r="BK130" s="166">
        <f>ROUND(I130*H130,15)</f>
        <v>0</v>
      </c>
      <c r="BL130" s="14" t="s">
        <v>107</v>
      </c>
      <c r="BM130" s="164" t="s">
        <v>189</v>
      </c>
    </row>
    <row r="131" spans="1:65" s="2" customFormat="1" ht="38.4">
      <c r="A131" s="31"/>
      <c r="B131" s="32"/>
      <c r="C131" s="33"/>
      <c r="D131" s="167" t="s">
        <v>109</v>
      </c>
      <c r="E131" s="33"/>
      <c r="F131" s="168" t="s">
        <v>190</v>
      </c>
      <c r="G131" s="33"/>
      <c r="H131" s="33"/>
      <c r="I131" s="105"/>
      <c r="J131" s="33"/>
      <c r="K131" s="33"/>
      <c r="L131" s="36"/>
      <c r="M131" s="169"/>
      <c r="N131" s="170"/>
      <c r="O131" s="61"/>
      <c r="P131" s="61"/>
      <c r="Q131" s="61"/>
      <c r="R131" s="61"/>
      <c r="S131" s="61"/>
      <c r="T131" s="62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109</v>
      </c>
      <c r="AU131" s="14" t="s">
        <v>6</v>
      </c>
    </row>
    <row r="132" spans="1:65" s="10" customFormat="1" ht="10.199999999999999">
      <c r="B132" s="171"/>
      <c r="C132" s="172"/>
      <c r="D132" s="167" t="s">
        <v>111</v>
      </c>
      <c r="E132" s="173" t="s">
        <v>18</v>
      </c>
      <c r="F132" s="174" t="s">
        <v>191</v>
      </c>
      <c r="G132" s="172"/>
      <c r="H132" s="175">
        <v>312</v>
      </c>
      <c r="I132" s="176"/>
      <c r="J132" s="172"/>
      <c r="K132" s="172"/>
      <c r="L132" s="177"/>
      <c r="M132" s="178"/>
      <c r="N132" s="179"/>
      <c r="O132" s="179"/>
      <c r="P132" s="179"/>
      <c r="Q132" s="179"/>
      <c r="R132" s="179"/>
      <c r="S132" s="179"/>
      <c r="T132" s="180"/>
      <c r="AT132" s="181" t="s">
        <v>111</v>
      </c>
      <c r="AU132" s="181" t="s">
        <v>6</v>
      </c>
      <c r="AV132" s="10" t="s">
        <v>78</v>
      </c>
      <c r="AW132" s="10" t="s">
        <v>31</v>
      </c>
      <c r="AX132" s="10" t="s">
        <v>6</v>
      </c>
      <c r="AY132" s="181" t="s">
        <v>108</v>
      </c>
    </row>
    <row r="133" spans="1:65" s="11" customFormat="1" ht="10.199999999999999">
      <c r="B133" s="182"/>
      <c r="C133" s="183"/>
      <c r="D133" s="167" t="s">
        <v>111</v>
      </c>
      <c r="E133" s="184" t="s">
        <v>18</v>
      </c>
      <c r="F133" s="185" t="s">
        <v>113</v>
      </c>
      <c r="G133" s="183"/>
      <c r="H133" s="186">
        <v>312</v>
      </c>
      <c r="I133" s="187"/>
      <c r="J133" s="183"/>
      <c r="K133" s="183"/>
      <c r="L133" s="188"/>
      <c r="M133" s="189"/>
      <c r="N133" s="190"/>
      <c r="O133" s="190"/>
      <c r="P133" s="190"/>
      <c r="Q133" s="190"/>
      <c r="R133" s="190"/>
      <c r="S133" s="190"/>
      <c r="T133" s="191"/>
      <c r="AT133" s="192" t="s">
        <v>111</v>
      </c>
      <c r="AU133" s="192" t="s">
        <v>6</v>
      </c>
      <c r="AV133" s="11" t="s">
        <v>107</v>
      </c>
      <c r="AW133" s="11" t="s">
        <v>31</v>
      </c>
      <c r="AX133" s="11" t="s">
        <v>76</v>
      </c>
      <c r="AY133" s="192" t="s">
        <v>108</v>
      </c>
    </row>
    <row r="134" spans="1:65" s="2" customFormat="1" ht="14.4" customHeight="1">
      <c r="A134" s="31"/>
      <c r="B134" s="32"/>
      <c r="C134" s="193" t="s">
        <v>192</v>
      </c>
      <c r="D134" s="193" t="s">
        <v>193</v>
      </c>
      <c r="E134" s="194" t="s">
        <v>194</v>
      </c>
      <c r="F134" s="195" t="s">
        <v>195</v>
      </c>
      <c r="G134" s="196" t="s">
        <v>196</v>
      </c>
      <c r="H134" s="197">
        <v>9.2629999999999999</v>
      </c>
      <c r="I134" s="198"/>
      <c r="J134" s="197">
        <f>ROUND(I134*H134,15)</f>
        <v>0</v>
      </c>
      <c r="K134" s="195" t="s">
        <v>106</v>
      </c>
      <c r="L134" s="199"/>
      <c r="M134" s="200" t="s">
        <v>18</v>
      </c>
      <c r="N134" s="201" t="s">
        <v>40</v>
      </c>
      <c r="O134" s="61"/>
      <c r="P134" s="162">
        <f>O134*H134</f>
        <v>0</v>
      </c>
      <c r="Q134" s="162">
        <v>0</v>
      </c>
      <c r="R134" s="162">
        <f>Q134*H134</f>
        <v>0</v>
      </c>
      <c r="S134" s="162">
        <v>0</v>
      </c>
      <c r="T134" s="16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4" t="s">
        <v>129</v>
      </c>
      <c r="AT134" s="164" t="s">
        <v>193</v>
      </c>
      <c r="AU134" s="164" t="s">
        <v>6</v>
      </c>
      <c r="AY134" s="14" t="s">
        <v>108</v>
      </c>
      <c r="BE134" s="165">
        <f>IF(N134="základní",J134,0)</f>
        <v>0</v>
      </c>
      <c r="BF134" s="165">
        <f>IF(N134="snížená",J134,0)</f>
        <v>0</v>
      </c>
      <c r="BG134" s="165">
        <f>IF(N134="zákl. přenesená",J134,0)</f>
        <v>0</v>
      </c>
      <c r="BH134" s="165">
        <f>IF(N134="sníž. přenesená",J134,0)</f>
        <v>0</v>
      </c>
      <c r="BI134" s="165">
        <f>IF(N134="nulová",J134,0)</f>
        <v>0</v>
      </c>
      <c r="BJ134" s="14" t="s">
        <v>76</v>
      </c>
      <c r="BK134" s="166">
        <f>ROUND(I134*H134,15)</f>
        <v>0</v>
      </c>
      <c r="BL134" s="14" t="s">
        <v>107</v>
      </c>
      <c r="BM134" s="164" t="s">
        <v>197</v>
      </c>
    </row>
    <row r="135" spans="1:65" s="2" customFormat="1" ht="10.199999999999999">
      <c r="A135" s="31"/>
      <c r="B135" s="32"/>
      <c r="C135" s="33"/>
      <c r="D135" s="167" t="s">
        <v>109</v>
      </c>
      <c r="E135" s="33"/>
      <c r="F135" s="168" t="s">
        <v>195</v>
      </c>
      <c r="G135" s="33"/>
      <c r="H135" s="33"/>
      <c r="I135" s="105"/>
      <c r="J135" s="33"/>
      <c r="K135" s="33"/>
      <c r="L135" s="36"/>
      <c r="M135" s="169"/>
      <c r="N135" s="170"/>
      <c r="O135" s="61"/>
      <c r="P135" s="61"/>
      <c r="Q135" s="61"/>
      <c r="R135" s="61"/>
      <c r="S135" s="61"/>
      <c r="T135" s="62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109</v>
      </c>
      <c r="AU135" s="14" t="s">
        <v>6</v>
      </c>
    </row>
    <row r="136" spans="1:65" s="2" customFormat="1" ht="14.4" customHeight="1">
      <c r="A136" s="31"/>
      <c r="B136" s="32"/>
      <c r="C136" s="193" t="s">
        <v>154</v>
      </c>
      <c r="D136" s="193" t="s">
        <v>193</v>
      </c>
      <c r="E136" s="194" t="s">
        <v>198</v>
      </c>
      <c r="F136" s="195" t="s">
        <v>199</v>
      </c>
      <c r="G136" s="196" t="s">
        <v>196</v>
      </c>
      <c r="H136" s="197">
        <v>13.634</v>
      </c>
      <c r="I136" s="198"/>
      <c r="J136" s="197">
        <f>ROUND(I136*H136,15)</f>
        <v>0</v>
      </c>
      <c r="K136" s="195" t="s">
        <v>106</v>
      </c>
      <c r="L136" s="199"/>
      <c r="M136" s="200" t="s">
        <v>18</v>
      </c>
      <c r="N136" s="201" t="s">
        <v>40</v>
      </c>
      <c r="O136" s="61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64" t="s">
        <v>129</v>
      </c>
      <c r="AT136" s="164" t="s">
        <v>193</v>
      </c>
      <c r="AU136" s="164" t="s">
        <v>6</v>
      </c>
      <c r="AY136" s="14" t="s">
        <v>108</v>
      </c>
      <c r="BE136" s="165">
        <f>IF(N136="základní",J136,0)</f>
        <v>0</v>
      </c>
      <c r="BF136" s="165">
        <f>IF(N136="snížená",J136,0)</f>
        <v>0</v>
      </c>
      <c r="BG136" s="165">
        <f>IF(N136="zákl. přenesená",J136,0)</f>
        <v>0</v>
      </c>
      <c r="BH136" s="165">
        <f>IF(N136="sníž. přenesená",J136,0)</f>
        <v>0</v>
      </c>
      <c r="BI136" s="165">
        <f>IF(N136="nulová",J136,0)</f>
        <v>0</v>
      </c>
      <c r="BJ136" s="14" t="s">
        <v>76</v>
      </c>
      <c r="BK136" s="166">
        <f>ROUND(I136*H136,15)</f>
        <v>0</v>
      </c>
      <c r="BL136" s="14" t="s">
        <v>107</v>
      </c>
      <c r="BM136" s="164" t="s">
        <v>200</v>
      </c>
    </row>
    <row r="137" spans="1:65" s="2" customFormat="1" ht="10.199999999999999">
      <c r="A137" s="31"/>
      <c r="B137" s="32"/>
      <c r="C137" s="33"/>
      <c r="D137" s="167" t="s">
        <v>109</v>
      </c>
      <c r="E137" s="33"/>
      <c r="F137" s="168" t="s">
        <v>199</v>
      </c>
      <c r="G137" s="33"/>
      <c r="H137" s="33"/>
      <c r="I137" s="105"/>
      <c r="J137" s="33"/>
      <c r="K137" s="33"/>
      <c r="L137" s="36"/>
      <c r="M137" s="169"/>
      <c r="N137" s="170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109</v>
      </c>
      <c r="AU137" s="14" t="s">
        <v>6</v>
      </c>
    </row>
    <row r="138" spans="1:65" s="2" customFormat="1" ht="14.4" customHeight="1">
      <c r="A138" s="31"/>
      <c r="B138" s="32"/>
      <c r="C138" s="154" t="s">
        <v>201</v>
      </c>
      <c r="D138" s="154" t="s">
        <v>102</v>
      </c>
      <c r="E138" s="155" t="s">
        <v>202</v>
      </c>
      <c r="F138" s="156" t="s">
        <v>203</v>
      </c>
      <c r="G138" s="157" t="s">
        <v>128</v>
      </c>
      <c r="H138" s="158">
        <v>3.5</v>
      </c>
      <c r="I138" s="159"/>
      <c r="J138" s="158">
        <f>ROUND(I138*H138,15)</f>
        <v>0</v>
      </c>
      <c r="K138" s="156" t="s">
        <v>18</v>
      </c>
      <c r="L138" s="36"/>
      <c r="M138" s="160" t="s">
        <v>18</v>
      </c>
      <c r="N138" s="161" t="s">
        <v>40</v>
      </c>
      <c r="O138" s="61"/>
      <c r="P138" s="162">
        <f>O138*H138</f>
        <v>0</v>
      </c>
      <c r="Q138" s="162">
        <v>0</v>
      </c>
      <c r="R138" s="162">
        <f>Q138*H138</f>
        <v>0</v>
      </c>
      <c r="S138" s="162">
        <v>0</v>
      </c>
      <c r="T138" s="16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4" t="s">
        <v>107</v>
      </c>
      <c r="AT138" s="164" t="s">
        <v>102</v>
      </c>
      <c r="AU138" s="164" t="s">
        <v>6</v>
      </c>
      <c r="AY138" s="14" t="s">
        <v>108</v>
      </c>
      <c r="BE138" s="165">
        <f>IF(N138="základní",J138,0)</f>
        <v>0</v>
      </c>
      <c r="BF138" s="165">
        <f>IF(N138="snížená",J138,0)</f>
        <v>0</v>
      </c>
      <c r="BG138" s="165">
        <f>IF(N138="zákl. přenesená",J138,0)</f>
        <v>0</v>
      </c>
      <c r="BH138" s="165">
        <f>IF(N138="sníž. přenesená",J138,0)</f>
        <v>0</v>
      </c>
      <c r="BI138" s="165">
        <f>IF(N138="nulová",J138,0)</f>
        <v>0</v>
      </c>
      <c r="BJ138" s="14" t="s">
        <v>76</v>
      </c>
      <c r="BK138" s="166">
        <f>ROUND(I138*H138,15)</f>
        <v>0</v>
      </c>
      <c r="BL138" s="14" t="s">
        <v>107</v>
      </c>
      <c r="BM138" s="164" t="s">
        <v>204</v>
      </c>
    </row>
    <row r="139" spans="1:65" s="2" customFormat="1" ht="10.199999999999999">
      <c r="A139" s="31"/>
      <c r="B139" s="32"/>
      <c r="C139" s="33"/>
      <c r="D139" s="167" t="s">
        <v>109</v>
      </c>
      <c r="E139" s="33"/>
      <c r="F139" s="168" t="s">
        <v>205</v>
      </c>
      <c r="G139" s="33"/>
      <c r="H139" s="33"/>
      <c r="I139" s="105"/>
      <c r="J139" s="33"/>
      <c r="K139" s="33"/>
      <c r="L139" s="36"/>
      <c r="M139" s="169"/>
      <c r="N139" s="170"/>
      <c r="O139" s="61"/>
      <c r="P139" s="61"/>
      <c r="Q139" s="61"/>
      <c r="R139" s="61"/>
      <c r="S139" s="61"/>
      <c r="T139" s="62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109</v>
      </c>
      <c r="AU139" s="14" t="s">
        <v>6</v>
      </c>
    </row>
    <row r="140" spans="1:65" s="10" customFormat="1" ht="10.199999999999999">
      <c r="B140" s="171"/>
      <c r="C140" s="172"/>
      <c r="D140" s="167" t="s">
        <v>111</v>
      </c>
      <c r="E140" s="173" t="s">
        <v>18</v>
      </c>
      <c r="F140" s="174" t="s">
        <v>206</v>
      </c>
      <c r="G140" s="172"/>
      <c r="H140" s="175">
        <v>3.5</v>
      </c>
      <c r="I140" s="176"/>
      <c r="J140" s="172"/>
      <c r="K140" s="172"/>
      <c r="L140" s="177"/>
      <c r="M140" s="178"/>
      <c r="N140" s="179"/>
      <c r="O140" s="179"/>
      <c r="P140" s="179"/>
      <c r="Q140" s="179"/>
      <c r="R140" s="179"/>
      <c r="S140" s="179"/>
      <c r="T140" s="180"/>
      <c r="AT140" s="181" t="s">
        <v>111</v>
      </c>
      <c r="AU140" s="181" t="s">
        <v>6</v>
      </c>
      <c r="AV140" s="10" t="s">
        <v>78</v>
      </c>
      <c r="AW140" s="10" t="s">
        <v>31</v>
      </c>
      <c r="AX140" s="10" t="s">
        <v>6</v>
      </c>
      <c r="AY140" s="181" t="s">
        <v>108</v>
      </c>
    </row>
    <row r="141" spans="1:65" s="11" customFormat="1" ht="10.199999999999999">
      <c r="B141" s="182"/>
      <c r="C141" s="183"/>
      <c r="D141" s="167" t="s">
        <v>111</v>
      </c>
      <c r="E141" s="184" t="s">
        <v>18</v>
      </c>
      <c r="F141" s="185" t="s">
        <v>113</v>
      </c>
      <c r="G141" s="183"/>
      <c r="H141" s="186">
        <v>3.5</v>
      </c>
      <c r="I141" s="187"/>
      <c r="J141" s="183"/>
      <c r="K141" s="183"/>
      <c r="L141" s="188"/>
      <c r="M141" s="189"/>
      <c r="N141" s="190"/>
      <c r="O141" s="190"/>
      <c r="P141" s="190"/>
      <c r="Q141" s="190"/>
      <c r="R141" s="190"/>
      <c r="S141" s="190"/>
      <c r="T141" s="191"/>
      <c r="AT141" s="192" t="s">
        <v>111</v>
      </c>
      <c r="AU141" s="192" t="s">
        <v>6</v>
      </c>
      <c r="AV141" s="11" t="s">
        <v>107</v>
      </c>
      <c r="AW141" s="11" t="s">
        <v>31</v>
      </c>
      <c r="AX141" s="11" t="s">
        <v>76</v>
      </c>
      <c r="AY141" s="192" t="s">
        <v>108</v>
      </c>
    </row>
    <row r="142" spans="1:65" s="2" customFormat="1" ht="14.4" customHeight="1">
      <c r="A142" s="31"/>
      <c r="B142" s="32"/>
      <c r="C142" s="154" t="s">
        <v>159</v>
      </c>
      <c r="D142" s="154" t="s">
        <v>102</v>
      </c>
      <c r="E142" s="155" t="s">
        <v>207</v>
      </c>
      <c r="F142" s="156" t="s">
        <v>208</v>
      </c>
      <c r="G142" s="157" t="s">
        <v>121</v>
      </c>
      <c r="H142" s="158">
        <v>35</v>
      </c>
      <c r="I142" s="159"/>
      <c r="J142" s="158">
        <f>ROUND(I142*H142,15)</f>
        <v>0</v>
      </c>
      <c r="K142" s="156" t="s">
        <v>18</v>
      </c>
      <c r="L142" s="36"/>
      <c r="M142" s="160" t="s">
        <v>18</v>
      </c>
      <c r="N142" s="161" t="s">
        <v>40</v>
      </c>
      <c r="O142" s="61"/>
      <c r="P142" s="162">
        <f>O142*H142</f>
        <v>0</v>
      </c>
      <c r="Q142" s="162">
        <v>0</v>
      </c>
      <c r="R142" s="162">
        <f>Q142*H142</f>
        <v>0</v>
      </c>
      <c r="S142" s="162">
        <v>0</v>
      </c>
      <c r="T142" s="16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64" t="s">
        <v>107</v>
      </c>
      <c r="AT142" s="164" t="s">
        <v>102</v>
      </c>
      <c r="AU142" s="164" t="s">
        <v>6</v>
      </c>
      <c r="AY142" s="14" t="s">
        <v>108</v>
      </c>
      <c r="BE142" s="165">
        <f>IF(N142="základní",J142,0)</f>
        <v>0</v>
      </c>
      <c r="BF142" s="165">
        <f>IF(N142="snížená",J142,0)</f>
        <v>0</v>
      </c>
      <c r="BG142" s="165">
        <f>IF(N142="zákl. přenesená",J142,0)</f>
        <v>0</v>
      </c>
      <c r="BH142" s="165">
        <f>IF(N142="sníž. přenesená",J142,0)</f>
        <v>0</v>
      </c>
      <c r="BI142" s="165">
        <f>IF(N142="nulová",J142,0)</f>
        <v>0</v>
      </c>
      <c r="BJ142" s="14" t="s">
        <v>76</v>
      </c>
      <c r="BK142" s="166">
        <f>ROUND(I142*H142,15)</f>
        <v>0</v>
      </c>
      <c r="BL142" s="14" t="s">
        <v>107</v>
      </c>
      <c r="BM142" s="164" t="s">
        <v>209</v>
      </c>
    </row>
    <row r="143" spans="1:65" s="2" customFormat="1" ht="10.199999999999999">
      <c r="A143" s="31"/>
      <c r="B143" s="32"/>
      <c r="C143" s="33"/>
      <c r="D143" s="167" t="s">
        <v>109</v>
      </c>
      <c r="E143" s="33"/>
      <c r="F143" s="168" t="s">
        <v>210</v>
      </c>
      <c r="G143" s="33"/>
      <c r="H143" s="33"/>
      <c r="I143" s="105"/>
      <c r="J143" s="33"/>
      <c r="K143" s="33"/>
      <c r="L143" s="36"/>
      <c r="M143" s="169"/>
      <c r="N143" s="170"/>
      <c r="O143" s="61"/>
      <c r="P143" s="61"/>
      <c r="Q143" s="61"/>
      <c r="R143" s="61"/>
      <c r="S143" s="61"/>
      <c r="T143" s="62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109</v>
      </c>
      <c r="AU143" s="14" t="s">
        <v>6</v>
      </c>
    </row>
    <row r="144" spans="1:65" s="10" customFormat="1" ht="10.199999999999999">
      <c r="B144" s="171"/>
      <c r="C144" s="172"/>
      <c r="D144" s="167" t="s">
        <v>111</v>
      </c>
      <c r="E144" s="173" t="s">
        <v>18</v>
      </c>
      <c r="F144" s="174" t="s">
        <v>211</v>
      </c>
      <c r="G144" s="172"/>
      <c r="H144" s="175">
        <v>35</v>
      </c>
      <c r="I144" s="176"/>
      <c r="J144" s="172"/>
      <c r="K144" s="172"/>
      <c r="L144" s="177"/>
      <c r="M144" s="178"/>
      <c r="N144" s="179"/>
      <c r="O144" s="179"/>
      <c r="P144" s="179"/>
      <c r="Q144" s="179"/>
      <c r="R144" s="179"/>
      <c r="S144" s="179"/>
      <c r="T144" s="180"/>
      <c r="AT144" s="181" t="s">
        <v>111</v>
      </c>
      <c r="AU144" s="181" t="s">
        <v>6</v>
      </c>
      <c r="AV144" s="10" t="s">
        <v>78</v>
      </c>
      <c r="AW144" s="10" t="s">
        <v>31</v>
      </c>
      <c r="AX144" s="10" t="s">
        <v>6</v>
      </c>
      <c r="AY144" s="181" t="s">
        <v>108</v>
      </c>
    </row>
    <row r="145" spans="1:65" s="11" customFormat="1" ht="10.199999999999999">
      <c r="B145" s="182"/>
      <c r="C145" s="183"/>
      <c r="D145" s="167" t="s">
        <v>111</v>
      </c>
      <c r="E145" s="184" t="s">
        <v>18</v>
      </c>
      <c r="F145" s="185" t="s">
        <v>113</v>
      </c>
      <c r="G145" s="183"/>
      <c r="H145" s="186">
        <v>35</v>
      </c>
      <c r="I145" s="187"/>
      <c r="J145" s="183"/>
      <c r="K145" s="183"/>
      <c r="L145" s="188"/>
      <c r="M145" s="189"/>
      <c r="N145" s="190"/>
      <c r="O145" s="190"/>
      <c r="P145" s="190"/>
      <c r="Q145" s="190"/>
      <c r="R145" s="190"/>
      <c r="S145" s="190"/>
      <c r="T145" s="191"/>
      <c r="AT145" s="192" t="s">
        <v>111</v>
      </c>
      <c r="AU145" s="192" t="s">
        <v>6</v>
      </c>
      <c r="AV145" s="11" t="s">
        <v>107</v>
      </c>
      <c r="AW145" s="11" t="s">
        <v>31</v>
      </c>
      <c r="AX145" s="11" t="s">
        <v>76</v>
      </c>
      <c r="AY145" s="192" t="s">
        <v>108</v>
      </c>
    </row>
    <row r="146" spans="1:65" s="2" customFormat="1" ht="21.6" customHeight="1">
      <c r="A146" s="31"/>
      <c r="B146" s="32"/>
      <c r="C146" s="154" t="s">
        <v>7</v>
      </c>
      <c r="D146" s="154" t="s">
        <v>102</v>
      </c>
      <c r="E146" s="155" t="s">
        <v>212</v>
      </c>
      <c r="F146" s="156" t="s">
        <v>213</v>
      </c>
      <c r="G146" s="157" t="s">
        <v>121</v>
      </c>
      <c r="H146" s="158">
        <v>354.48</v>
      </c>
      <c r="I146" s="159"/>
      <c r="J146" s="158">
        <f>ROUND(I146*H146,15)</f>
        <v>0</v>
      </c>
      <c r="K146" s="156" t="s">
        <v>106</v>
      </c>
      <c r="L146" s="36"/>
      <c r="M146" s="160" t="s">
        <v>18</v>
      </c>
      <c r="N146" s="161" t="s">
        <v>40</v>
      </c>
      <c r="O146" s="61"/>
      <c r="P146" s="162">
        <f>O146*H146</f>
        <v>0</v>
      </c>
      <c r="Q146" s="162">
        <v>0</v>
      </c>
      <c r="R146" s="162">
        <f>Q146*H146</f>
        <v>0</v>
      </c>
      <c r="S146" s="162">
        <v>0</v>
      </c>
      <c r="T146" s="16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64" t="s">
        <v>107</v>
      </c>
      <c r="AT146" s="164" t="s">
        <v>102</v>
      </c>
      <c r="AU146" s="164" t="s">
        <v>6</v>
      </c>
      <c r="AY146" s="14" t="s">
        <v>108</v>
      </c>
      <c r="BE146" s="165">
        <f>IF(N146="základní",J146,0)</f>
        <v>0</v>
      </c>
      <c r="BF146" s="165">
        <f>IF(N146="snížená",J146,0)</f>
        <v>0</v>
      </c>
      <c r="BG146" s="165">
        <f>IF(N146="zákl. přenesená",J146,0)</f>
        <v>0</v>
      </c>
      <c r="BH146" s="165">
        <f>IF(N146="sníž. přenesená",J146,0)</f>
        <v>0</v>
      </c>
      <c r="BI146" s="165">
        <f>IF(N146="nulová",J146,0)</f>
        <v>0</v>
      </c>
      <c r="BJ146" s="14" t="s">
        <v>76</v>
      </c>
      <c r="BK146" s="166">
        <f>ROUND(I146*H146,15)</f>
        <v>0</v>
      </c>
      <c r="BL146" s="14" t="s">
        <v>107</v>
      </c>
      <c r="BM146" s="164" t="s">
        <v>214</v>
      </c>
    </row>
    <row r="147" spans="1:65" s="2" customFormat="1" ht="28.8">
      <c r="A147" s="31"/>
      <c r="B147" s="32"/>
      <c r="C147" s="33"/>
      <c r="D147" s="167" t="s">
        <v>109</v>
      </c>
      <c r="E147" s="33"/>
      <c r="F147" s="168" t="s">
        <v>215</v>
      </c>
      <c r="G147" s="33"/>
      <c r="H147" s="33"/>
      <c r="I147" s="105"/>
      <c r="J147" s="33"/>
      <c r="K147" s="33"/>
      <c r="L147" s="36"/>
      <c r="M147" s="169"/>
      <c r="N147" s="170"/>
      <c r="O147" s="61"/>
      <c r="P147" s="61"/>
      <c r="Q147" s="61"/>
      <c r="R147" s="61"/>
      <c r="S147" s="61"/>
      <c r="T147" s="62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109</v>
      </c>
      <c r="AU147" s="14" t="s">
        <v>6</v>
      </c>
    </row>
    <row r="148" spans="1:65" s="10" customFormat="1" ht="10.199999999999999">
      <c r="B148" s="171"/>
      <c r="C148" s="172"/>
      <c r="D148" s="167" t="s">
        <v>111</v>
      </c>
      <c r="E148" s="173" t="s">
        <v>18</v>
      </c>
      <c r="F148" s="174" t="s">
        <v>216</v>
      </c>
      <c r="G148" s="172"/>
      <c r="H148" s="175">
        <v>354.48</v>
      </c>
      <c r="I148" s="176"/>
      <c r="J148" s="172"/>
      <c r="K148" s="172"/>
      <c r="L148" s="177"/>
      <c r="M148" s="178"/>
      <c r="N148" s="179"/>
      <c r="O148" s="179"/>
      <c r="P148" s="179"/>
      <c r="Q148" s="179"/>
      <c r="R148" s="179"/>
      <c r="S148" s="179"/>
      <c r="T148" s="180"/>
      <c r="AT148" s="181" t="s">
        <v>111</v>
      </c>
      <c r="AU148" s="181" t="s">
        <v>6</v>
      </c>
      <c r="AV148" s="10" t="s">
        <v>78</v>
      </c>
      <c r="AW148" s="10" t="s">
        <v>31</v>
      </c>
      <c r="AX148" s="10" t="s">
        <v>6</v>
      </c>
      <c r="AY148" s="181" t="s">
        <v>108</v>
      </c>
    </row>
    <row r="149" spans="1:65" s="11" customFormat="1" ht="10.199999999999999">
      <c r="B149" s="182"/>
      <c r="C149" s="183"/>
      <c r="D149" s="167" t="s">
        <v>111</v>
      </c>
      <c r="E149" s="184" t="s">
        <v>18</v>
      </c>
      <c r="F149" s="185" t="s">
        <v>113</v>
      </c>
      <c r="G149" s="183"/>
      <c r="H149" s="186">
        <v>354.48</v>
      </c>
      <c r="I149" s="187"/>
      <c r="J149" s="183"/>
      <c r="K149" s="183"/>
      <c r="L149" s="188"/>
      <c r="M149" s="189"/>
      <c r="N149" s="190"/>
      <c r="O149" s="190"/>
      <c r="P149" s="190"/>
      <c r="Q149" s="190"/>
      <c r="R149" s="190"/>
      <c r="S149" s="190"/>
      <c r="T149" s="191"/>
      <c r="AT149" s="192" t="s">
        <v>111</v>
      </c>
      <c r="AU149" s="192" t="s">
        <v>6</v>
      </c>
      <c r="AV149" s="11" t="s">
        <v>107</v>
      </c>
      <c r="AW149" s="11" t="s">
        <v>31</v>
      </c>
      <c r="AX149" s="11" t="s">
        <v>76</v>
      </c>
      <c r="AY149" s="192" t="s">
        <v>108</v>
      </c>
    </row>
    <row r="150" spans="1:65" s="2" customFormat="1" ht="21.6" customHeight="1">
      <c r="A150" s="31"/>
      <c r="B150" s="32"/>
      <c r="C150" s="193" t="s">
        <v>164</v>
      </c>
      <c r="D150" s="193" t="s">
        <v>193</v>
      </c>
      <c r="E150" s="194" t="s">
        <v>217</v>
      </c>
      <c r="F150" s="195" t="s">
        <v>218</v>
      </c>
      <c r="G150" s="196" t="s">
        <v>121</v>
      </c>
      <c r="H150" s="197">
        <v>407.65199999999999</v>
      </c>
      <c r="I150" s="198"/>
      <c r="J150" s="197">
        <f>ROUND(I150*H150,15)</f>
        <v>0</v>
      </c>
      <c r="K150" s="195" t="s">
        <v>106</v>
      </c>
      <c r="L150" s="199"/>
      <c r="M150" s="200" t="s">
        <v>18</v>
      </c>
      <c r="N150" s="201" t="s">
        <v>40</v>
      </c>
      <c r="O150" s="61"/>
      <c r="P150" s="162">
        <f>O150*H150</f>
        <v>0</v>
      </c>
      <c r="Q150" s="162">
        <v>0</v>
      </c>
      <c r="R150" s="162">
        <f>Q150*H150</f>
        <v>0</v>
      </c>
      <c r="S150" s="162">
        <v>0</v>
      </c>
      <c r="T150" s="16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64" t="s">
        <v>129</v>
      </c>
      <c r="AT150" s="164" t="s">
        <v>193</v>
      </c>
      <c r="AU150" s="164" t="s">
        <v>6</v>
      </c>
      <c r="AY150" s="14" t="s">
        <v>108</v>
      </c>
      <c r="BE150" s="165">
        <f>IF(N150="základní",J150,0)</f>
        <v>0</v>
      </c>
      <c r="BF150" s="165">
        <f>IF(N150="snížená",J150,0)</f>
        <v>0</v>
      </c>
      <c r="BG150" s="165">
        <f>IF(N150="zákl. přenesená",J150,0)</f>
        <v>0</v>
      </c>
      <c r="BH150" s="165">
        <f>IF(N150="sníž. přenesená",J150,0)</f>
        <v>0</v>
      </c>
      <c r="BI150" s="165">
        <f>IF(N150="nulová",J150,0)</f>
        <v>0</v>
      </c>
      <c r="BJ150" s="14" t="s">
        <v>76</v>
      </c>
      <c r="BK150" s="166">
        <f>ROUND(I150*H150,15)</f>
        <v>0</v>
      </c>
      <c r="BL150" s="14" t="s">
        <v>107</v>
      </c>
      <c r="BM150" s="164" t="s">
        <v>219</v>
      </c>
    </row>
    <row r="151" spans="1:65" s="2" customFormat="1" ht="10.199999999999999">
      <c r="A151" s="31"/>
      <c r="B151" s="32"/>
      <c r="C151" s="33"/>
      <c r="D151" s="167" t="s">
        <v>109</v>
      </c>
      <c r="E151" s="33"/>
      <c r="F151" s="168" t="s">
        <v>218</v>
      </c>
      <c r="G151" s="33"/>
      <c r="H151" s="33"/>
      <c r="I151" s="105"/>
      <c r="J151" s="33"/>
      <c r="K151" s="33"/>
      <c r="L151" s="36"/>
      <c r="M151" s="169"/>
      <c r="N151" s="170"/>
      <c r="O151" s="61"/>
      <c r="P151" s="61"/>
      <c r="Q151" s="61"/>
      <c r="R151" s="61"/>
      <c r="S151" s="61"/>
      <c r="T151" s="62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109</v>
      </c>
      <c r="AU151" s="14" t="s">
        <v>6</v>
      </c>
    </row>
    <row r="152" spans="1:65" s="10" customFormat="1" ht="10.199999999999999">
      <c r="B152" s="171"/>
      <c r="C152" s="172"/>
      <c r="D152" s="167" t="s">
        <v>111</v>
      </c>
      <c r="E152" s="173" t="s">
        <v>18</v>
      </c>
      <c r="F152" s="174" t="s">
        <v>220</v>
      </c>
      <c r="G152" s="172"/>
      <c r="H152" s="175">
        <v>407.65199999999999</v>
      </c>
      <c r="I152" s="176"/>
      <c r="J152" s="172"/>
      <c r="K152" s="172"/>
      <c r="L152" s="177"/>
      <c r="M152" s="178"/>
      <c r="N152" s="179"/>
      <c r="O152" s="179"/>
      <c r="P152" s="179"/>
      <c r="Q152" s="179"/>
      <c r="R152" s="179"/>
      <c r="S152" s="179"/>
      <c r="T152" s="180"/>
      <c r="AT152" s="181" t="s">
        <v>111</v>
      </c>
      <c r="AU152" s="181" t="s">
        <v>6</v>
      </c>
      <c r="AV152" s="10" t="s">
        <v>78</v>
      </c>
      <c r="AW152" s="10" t="s">
        <v>31</v>
      </c>
      <c r="AX152" s="10" t="s">
        <v>6</v>
      </c>
      <c r="AY152" s="181" t="s">
        <v>108</v>
      </c>
    </row>
    <row r="153" spans="1:65" s="11" customFormat="1" ht="10.199999999999999">
      <c r="B153" s="182"/>
      <c r="C153" s="183"/>
      <c r="D153" s="167" t="s">
        <v>111</v>
      </c>
      <c r="E153" s="184" t="s">
        <v>18</v>
      </c>
      <c r="F153" s="185" t="s">
        <v>113</v>
      </c>
      <c r="G153" s="183"/>
      <c r="H153" s="186">
        <v>407.65199999999999</v>
      </c>
      <c r="I153" s="187"/>
      <c r="J153" s="183"/>
      <c r="K153" s="183"/>
      <c r="L153" s="188"/>
      <c r="M153" s="189"/>
      <c r="N153" s="190"/>
      <c r="O153" s="190"/>
      <c r="P153" s="190"/>
      <c r="Q153" s="190"/>
      <c r="R153" s="190"/>
      <c r="S153" s="190"/>
      <c r="T153" s="191"/>
      <c r="AT153" s="192" t="s">
        <v>111</v>
      </c>
      <c r="AU153" s="192" t="s">
        <v>6</v>
      </c>
      <c r="AV153" s="11" t="s">
        <v>107</v>
      </c>
      <c r="AW153" s="11" t="s">
        <v>31</v>
      </c>
      <c r="AX153" s="11" t="s">
        <v>76</v>
      </c>
      <c r="AY153" s="192" t="s">
        <v>108</v>
      </c>
    </row>
    <row r="154" spans="1:65" s="2" customFormat="1" ht="21.6" customHeight="1">
      <c r="A154" s="31"/>
      <c r="B154" s="32"/>
      <c r="C154" s="154" t="s">
        <v>221</v>
      </c>
      <c r="D154" s="154" t="s">
        <v>102</v>
      </c>
      <c r="E154" s="155" t="s">
        <v>222</v>
      </c>
      <c r="F154" s="156" t="s">
        <v>223</v>
      </c>
      <c r="G154" s="157" t="s">
        <v>188</v>
      </c>
      <c r="H154" s="158">
        <v>996</v>
      </c>
      <c r="I154" s="159"/>
      <c r="J154" s="158">
        <f>ROUND(I154*H154,15)</f>
        <v>0</v>
      </c>
      <c r="K154" s="156" t="s">
        <v>122</v>
      </c>
      <c r="L154" s="36"/>
      <c r="M154" s="160" t="s">
        <v>18</v>
      </c>
      <c r="N154" s="161" t="s">
        <v>40</v>
      </c>
      <c r="O154" s="61"/>
      <c r="P154" s="162">
        <f>O154*H154</f>
        <v>0</v>
      </c>
      <c r="Q154" s="162">
        <v>0</v>
      </c>
      <c r="R154" s="162">
        <f>Q154*H154</f>
        <v>0</v>
      </c>
      <c r="S154" s="162">
        <v>0</v>
      </c>
      <c r="T154" s="16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64" t="s">
        <v>107</v>
      </c>
      <c r="AT154" s="164" t="s">
        <v>102</v>
      </c>
      <c r="AU154" s="164" t="s">
        <v>6</v>
      </c>
      <c r="AY154" s="14" t="s">
        <v>108</v>
      </c>
      <c r="BE154" s="165">
        <f>IF(N154="základní",J154,0)</f>
        <v>0</v>
      </c>
      <c r="BF154" s="165">
        <f>IF(N154="snížená",J154,0)</f>
        <v>0</v>
      </c>
      <c r="BG154" s="165">
        <f>IF(N154="zákl. přenesená",J154,0)</f>
        <v>0</v>
      </c>
      <c r="BH154" s="165">
        <f>IF(N154="sníž. přenesená",J154,0)</f>
        <v>0</v>
      </c>
      <c r="BI154" s="165">
        <f>IF(N154="nulová",J154,0)</f>
        <v>0</v>
      </c>
      <c r="BJ154" s="14" t="s">
        <v>76</v>
      </c>
      <c r="BK154" s="166">
        <f>ROUND(I154*H154,15)</f>
        <v>0</v>
      </c>
      <c r="BL154" s="14" t="s">
        <v>107</v>
      </c>
      <c r="BM154" s="164" t="s">
        <v>224</v>
      </c>
    </row>
    <row r="155" spans="1:65" s="2" customFormat="1" ht="28.8">
      <c r="A155" s="31"/>
      <c r="B155" s="32"/>
      <c r="C155" s="33"/>
      <c r="D155" s="167" t="s">
        <v>109</v>
      </c>
      <c r="E155" s="33"/>
      <c r="F155" s="168" t="s">
        <v>225</v>
      </c>
      <c r="G155" s="33"/>
      <c r="H155" s="33"/>
      <c r="I155" s="105"/>
      <c r="J155" s="33"/>
      <c r="K155" s="33"/>
      <c r="L155" s="36"/>
      <c r="M155" s="169"/>
      <c r="N155" s="170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109</v>
      </c>
      <c r="AU155" s="14" t="s">
        <v>6</v>
      </c>
    </row>
    <row r="156" spans="1:65" s="10" customFormat="1" ht="10.199999999999999">
      <c r="B156" s="171"/>
      <c r="C156" s="172"/>
      <c r="D156" s="167" t="s">
        <v>111</v>
      </c>
      <c r="E156" s="173" t="s">
        <v>18</v>
      </c>
      <c r="F156" s="174" t="s">
        <v>226</v>
      </c>
      <c r="G156" s="172"/>
      <c r="H156" s="175">
        <v>996</v>
      </c>
      <c r="I156" s="176"/>
      <c r="J156" s="172"/>
      <c r="K156" s="172"/>
      <c r="L156" s="177"/>
      <c r="M156" s="178"/>
      <c r="N156" s="179"/>
      <c r="O156" s="179"/>
      <c r="P156" s="179"/>
      <c r="Q156" s="179"/>
      <c r="R156" s="179"/>
      <c r="S156" s="179"/>
      <c r="T156" s="180"/>
      <c r="AT156" s="181" t="s">
        <v>111</v>
      </c>
      <c r="AU156" s="181" t="s">
        <v>6</v>
      </c>
      <c r="AV156" s="10" t="s">
        <v>78</v>
      </c>
      <c r="AW156" s="10" t="s">
        <v>31</v>
      </c>
      <c r="AX156" s="10" t="s">
        <v>6</v>
      </c>
      <c r="AY156" s="181" t="s">
        <v>108</v>
      </c>
    </row>
    <row r="157" spans="1:65" s="11" customFormat="1" ht="10.199999999999999">
      <c r="B157" s="182"/>
      <c r="C157" s="183"/>
      <c r="D157" s="167" t="s">
        <v>111</v>
      </c>
      <c r="E157" s="184" t="s">
        <v>18</v>
      </c>
      <c r="F157" s="185" t="s">
        <v>113</v>
      </c>
      <c r="G157" s="183"/>
      <c r="H157" s="186">
        <v>996</v>
      </c>
      <c r="I157" s="187"/>
      <c r="J157" s="183"/>
      <c r="K157" s="183"/>
      <c r="L157" s="188"/>
      <c r="M157" s="189"/>
      <c r="N157" s="190"/>
      <c r="O157" s="190"/>
      <c r="P157" s="190"/>
      <c r="Q157" s="190"/>
      <c r="R157" s="190"/>
      <c r="S157" s="190"/>
      <c r="T157" s="191"/>
      <c r="AT157" s="192" t="s">
        <v>111</v>
      </c>
      <c r="AU157" s="192" t="s">
        <v>6</v>
      </c>
      <c r="AV157" s="11" t="s">
        <v>107</v>
      </c>
      <c r="AW157" s="11" t="s">
        <v>31</v>
      </c>
      <c r="AX157" s="11" t="s">
        <v>76</v>
      </c>
      <c r="AY157" s="192" t="s">
        <v>108</v>
      </c>
    </row>
    <row r="158" spans="1:65" s="2" customFormat="1" ht="14.4" customHeight="1">
      <c r="A158" s="31"/>
      <c r="B158" s="32"/>
      <c r="C158" s="193" t="s">
        <v>169</v>
      </c>
      <c r="D158" s="193" t="s">
        <v>193</v>
      </c>
      <c r="E158" s="194" t="s">
        <v>227</v>
      </c>
      <c r="F158" s="195" t="s">
        <v>228</v>
      </c>
      <c r="G158" s="196" t="s">
        <v>105</v>
      </c>
      <c r="H158" s="197">
        <v>166</v>
      </c>
      <c r="I158" s="198"/>
      <c r="J158" s="197">
        <f>ROUND(I158*H158,15)</f>
        <v>0</v>
      </c>
      <c r="K158" s="195" t="s">
        <v>106</v>
      </c>
      <c r="L158" s="199"/>
      <c r="M158" s="200" t="s">
        <v>18</v>
      </c>
      <c r="N158" s="201" t="s">
        <v>40</v>
      </c>
      <c r="O158" s="61"/>
      <c r="P158" s="162">
        <f>O158*H158</f>
        <v>0</v>
      </c>
      <c r="Q158" s="162">
        <v>0</v>
      </c>
      <c r="R158" s="162">
        <f>Q158*H158</f>
        <v>0</v>
      </c>
      <c r="S158" s="162">
        <v>0</v>
      </c>
      <c r="T158" s="16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64" t="s">
        <v>129</v>
      </c>
      <c r="AT158" s="164" t="s">
        <v>193</v>
      </c>
      <c r="AU158" s="164" t="s">
        <v>6</v>
      </c>
      <c r="AY158" s="14" t="s">
        <v>108</v>
      </c>
      <c r="BE158" s="165">
        <f>IF(N158="základní",J158,0)</f>
        <v>0</v>
      </c>
      <c r="BF158" s="165">
        <f>IF(N158="snížená",J158,0)</f>
        <v>0</v>
      </c>
      <c r="BG158" s="165">
        <f>IF(N158="zákl. přenesená",J158,0)</f>
        <v>0</v>
      </c>
      <c r="BH158" s="165">
        <f>IF(N158="sníž. přenesená",J158,0)</f>
        <v>0</v>
      </c>
      <c r="BI158" s="165">
        <f>IF(N158="nulová",J158,0)</f>
        <v>0</v>
      </c>
      <c r="BJ158" s="14" t="s">
        <v>76</v>
      </c>
      <c r="BK158" s="166">
        <f>ROUND(I158*H158,15)</f>
        <v>0</v>
      </c>
      <c r="BL158" s="14" t="s">
        <v>107</v>
      </c>
      <c r="BM158" s="164" t="s">
        <v>229</v>
      </c>
    </row>
    <row r="159" spans="1:65" s="2" customFormat="1" ht="10.199999999999999">
      <c r="A159" s="31"/>
      <c r="B159" s="32"/>
      <c r="C159" s="33"/>
      <c r="D159" s="167" t="s">
        <v>109</v>
      </c>
      <c r="E159" s="33"/>
      <c r="F159" s="168" t="s">
        <v>228</v>
      </c>
      <c r="G159" s="33"/>
      <c r="H159" s="33"/>
      <c r="I159" s="105"/>
      <c r="J159" s="33"/>
      <c r="K159" s="33"/>
      <c r="L159" s="36"/>
      <c r="M159" s="169"/>
      <c r="N159" s="170"/>
      <c r="O159" s="61"/>
      <c r="P159" s="61"/>
      <c r="Q159" s="61"/>
      <c r="R159" s="61"/>
      <c r="S159" s="61"/>
      <c r="T159" s="62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109</v>
      </c>
      <c r="AU159" s="14" t="s">
        <v>6</v>
      </c>
    </row>
    <row r="160" spans="1:65" s="10" customFormat="1" ht="10.199999999999999">
      <c r="B160" s="171"/>
      <c r="C160" s="172"/>
      <c r="D160" s="167" t="s">
        <v>111</v>
      </c>
      <c r="E160" s="173" t="s">
        <v>18</v>
      </c>
      <c r="F160" s="174" t="s">
        <v>230</v>
      </c>
      <c r="G160" s="172"/>
      <c r="H160" s="175">
        <v>166</v>
      </c>
      <c r="I160" s="176"/>
      <c r="J160" s="172"/>
      <c r="K160" s="172"/>
      <c r="L160" s="177"/>
      <c r="M160" s="178"/>
      <c r="N160" s="179"/>
      <c r="O160" s="179"/>
      <c r="P160" s="179"/>
      <c r="Q160" s="179"/>
      <c r="R160" s="179"/>
      <c r="S160" s="179"/>
      <c r="T160" s="180"/>
      <c r="AT160" s="181" t="s">
        <v>111</v>
      </c>
      <c r="AU160" s="181" t="s">
        <v>6</v>
      </c>
      <c r="AV160" s="10" t="s">
        <v>78</v>
      </c>
      <c r="AW160" s="10" t="s">
        <v>31</v>
      </c>
      <c r="AX160" s="10" t="s">
        <v>6</v>
      </c>
      <c r="AY160" s="181" t="s">
        <v>108</v>
      </c>
    </row>
    <row r="161" spans="1:65" s="11" customFormat="1" ht="10.199999999999999">
      <c r="B161" s="182"/>
      <c r="C161" s="183"/>
      <c r="D161" s="167" t="s">
        <v>111</v>
      </c>
      <c r="E161" s="184" t="s">
        <v>18</v>
      </c>
      <c r="F161" s="185" t="s">
        <v>113</v>
      </c>
      <c r="G161" s="183"/>
      <c r="H161" s="186">
        <v>166</v>
      </c>
      <c r="I161" s="187"/>
      <c r="J161" s="183"/>
      <c r="K161" s="183"/>
      <c r="L161" s="188"/>
      <c r="M161" s="189"/>
      <c r="N161" s="190"/>
      <c r="O161" s="190"/>
      <c r="P161" s="190"/>
      <c r="Q161" s="190"/>
      <c r="R161" s="190"/>
      <c r="S161" s="190"/>
      <c r="T161" s="191"/>
      <c r="AT161" s="192" t="s">
        <v>111</v>
      </c>
      <c r="AU161" s="192" t="s">
        <v>6</v>
      </c>
      <c r="AV161" s="11" t="s">
        <v>107</v>
      </c>
      <c r="AW161" s="11" t="s">
        <v>31</v>
      </c>
      <c r="AX161" s="11" t="s">
        <v>76</v>
      </c>
      <c r="AY161" s="192" t="s">
        <v>108</v>
      </c>
    </row>
    <row r="162" spans="1:65" s="2" customFormat="1" ht="21.6" customHeight="1">
      <c r="A162" s="31"/>
      <c r="B162" s="32"/>
      <c r="C162" s="193" t="s">
        <v>231</v>
      </c>
      <c r="D162" s="193" t="s">
        <v>193</v>
      </c>
      <c r="E162" s="194" t="s">
        <v>232</v>
      </c>
      <c r="F162" s="195" t="s">
        <v>233</v>
      </c>
      <c r="G162" s="196" t="s">
        <v>188</v>
      </c>
      <c r="H162" s="197">
        <v>996</v>
      </c>
      <c r="I162" s="198"/>
      <c r="J162" s="197">
        <f>ROUND(I162*H162,15)</f>
        <v>0</v>
      </c>
      <c r="K162" s="195" t="s">
        <v>106</v>
      </c>
      <c r="L162" s="199"/>
      <c r="M162" s="200" t="s">
        <v>18</v>
      </c>
      <c r="N162" s="201" t="s">
        <v>40</v>
      </c>
      <c r="O162" s="61"/>
      <c r="P162" s="162">
        <f>O162*H162</f>
        <v>0</v>
      </c>
      <c r="Q162" s="162">
        <v>0</v>
      </c>
      <c r="R162" s="162">
        <f>Q162*H162</f>
        <v>0</v>
      </c>
      <c r="S162" s="162">
        <v>0</v>
      </c>
      <c r="T162" s="16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4" t="s">
        <v>129</v>
      </c>
      <c r="AT162" s="164" t="s">
        <v>193</v>
      </c>
      <c r="AU162" s="164" t="s">
        <v>6</v>
      </c>
      <c r="AY162" s="14" t="s">
        <v>108</v>
      </c>
      <c r="BE162" s="165">
        <f>IF(N162="základní",J162,0)</f>
        <v>0</v>
      </c>
      <c r="BF162" s="165">
        <f>IF(N162="snížená",J162,0)</f>
        <v>0</v>
      </c>
      <c r="BG162" s="165">
        <f>IF(N162="zákl. přenesená",J162,0)</f>
        <v>0</v>
      </c>
      <c r="BH162" s="165">
        <f>IF(N162="sníž. přenesená",J162,0)</f>
        <v>0</v>
      </c>
      <c r="BI162" s="165">
        <f>IF(N162="nulová",J162,0)</f>
        <v>0</v>
      </c>
      <c r="BJ162" s="14" t="s">
        <v>76</v>
      </c>
      <c r="BK162" s="166">
        <f>ROUND(I162*H162,15)</f>
        <v>0</v>
      </c>
      <c r="BL162" s="14" t="s">
        <v>107</v>
      </c>
      <c r="BM162" s="164" t="s">
        <v>234</v>
      </c>
    </row>
    <row r="163" spans="1:65" s="2" customFormat="1" ht="10.199999999999999">
      <c r="A163" s="31"/>
      <c r="B163" s="32"/>
      <c r="C163" s="33"/>
      <c r="D163" s="167" t="s">
        <v>109</v>
      </c>
      <c r="E163" s="33"/>
      <c r="F163" s="168" t="s">
        <v>233</v>
      </c>
      <c r="G163" s="33"/>
      <c r="H163" s="33"/>
      <c r="I163" s="105"/>
      <c r="J163" s="33"/>
      <c r="K163" s="33"/>
      <c r="L163" s="36"/>
      <c r="M163" s="169"/>
      <c r="N163" s="170"/>
      <c r="O163" s="61"/>
      <c r="P163" s="61"/>
      <c r="Q163" s="61"/>
      <c r="R163" s="61"/>
      <c r="S163" s="61"/>
      <c r="T163" s="62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109</v>
      </c>
      <c r="AU163" s="14" t="s">
        <v>6</v>
      </c>
    </row>
    <row r="164" spans="1:65" s="10" customFormat="1" ht="10.199999999999999">
      <c r="B164" s="171"/>
      <c r="C164" s="172"/>
      <c r="D164" s="167" t="s">
        <v>111</v>
      </c>
      <c r="E164" s="173" t="s">
        <v>18</v>
      </c>
      <c r="F164" s="174" t="s">
        <v>226</v>
      </c>
      <c r="G164" s="172"/>
      <c r="H164" s="175">
        <v>996</v>
      </c>
      <c r="I164" s="176"/>
      <c r="J164" s="172"/>
      <c r="K164" s="172"/>
      <c r="L164" s="177"/>
      <c r="M164" s="178"/>
      <c r="N164" s="179"/>
      <c r="O164" s="179"/>
      <c r="P164" s="179"/>
      <c r="Q164" s="179"/>
      <c r="R164" s="179"/>
      <c r="S164" s="179"/>
      <c r="T164" s="180"/>
      <c r="AT164" s="181" t="s">
        <v>111</v>
      </c>
      <c r="AU164" s="181" t="s">
        <v>6</v>
      </c>
      <c r="AV164" s="10" t="s">
        <v>78</v>
      </c>
      <c r="AW164" s="10" t="s">
        <v>31</v>
      </c>
      <c r="AX164" s="10" t="s">
        <v>6</v>
      </c>
      <c r="AY164" s="181" t="s">
        <v>108</v>
      </c>
    </row>
    <row r="165" spans="1:65" s="11" customFormat="1" ht="10.199999999999999">
      <c r="B165" s="182"/>
      <c r="C165" s="183"/>
      <c r="D165" s="167" t="s">
        <v>111</v>
      </c>
      <c r="E165" s="184" t="s">
        <v>18</v>
      </c>
      <c r="F165" s="185" t="s">
        <v>113</v>
      </c>
      <c r="G165" s="183"/>
      <c r="H165" s="186">
        <v>996</v>
      </c>
      <c r="I165" s="187"/>
      <c r="J165" s="183"/>
      <c r="K165" s="183"/>
      <c r="L165" s="188"/>
      <c r="M165" s="189"/>
      <c r="N165" s="190"/>
      <c r="O165" s="190"/>
      <c r="P165" s="190"/>
      <c r="Q165" s="190"/>
      <c r="R165" s="190"/>
      <c r="S165" s="190"/>
      <c r="T165" s="191"/>
      <c r="AT165" s="192" t="s">
        <v>111</v>
      </c>
      <c r="AU165" s="192" t="s">
        <v>6</v>
      </c>
      <c r="AV165" s="11" t="s">
        <v>107</v>
      </c>
      <c r="AW165" s="11" t="s">
        <v>31</v>
      </c>
      <c r="AX165" s="11" t="s">
        <v>76</v>
      </c>
      <c r="AY165" s="192" t="s">
        <v>108</v>
      </c>
    </row>
    <row r="166" spans="1:65" s="2" customFormat="1" ht="14.4" customHeight="1">
      <c r="A166" s="31"/>
      <c r="B166" s="32"/>
      <c r="C166" s="193" t="s">
        <v>174</v>
      </c>
      <c r="D166" s="193" t="s">
        <v>193</v>
      </c>
      <c r="E166" s="194" t="s">
        <v>235</v>
      </c>
      <c r="F166" s="195" t="s">
        <v>236</v>
      </c>
      <c r="G166" s="196" t="s">
        <v>105</v>
      </c>
      <c r="H166" s="197">
        <v>332</v>
      </c>
      <c r="I166" s="198"/>
      <c r="J166" s="197">
        <f>ROUND(I166*H166,15)</f>
        <v>0</v>
      </c>
      <c r="K166" s="195" t="s">
        <v>106</v>
      </c>
      <c r="L166" s="199"/>
      <c r="M166" s="200" t="s">
        <v>18</v>
      </c>
      <c r="N166" s="201" t="s">
        <v>40</v>
      </c>
      <c r="O166" s="61"/>
      <c r="P166" s="162">
        <f>O166*H166</f>
        <v>0</v>
      </c>
      <c r="Q166" s="162">
        <v>0</v>
      </c>
      <c r="R166" s="162">
        <f>Q166*H166</f>
        <v>0</v>
      </c>
      <c r="S166" s="162">
        <v>0</v>
      </c>
      <c r="T166" s="16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64" t="s">
        <v>129</v>
      </c>
      <c r="AT166" s="164" t="s">
        <v>193</v>
      </c>
      <c r="AU166" s="164" t="s">
        <v>6</v>
      </c>
      <c r="AY166" s="14" t="s">
        <v>108</v>
      </c>
      <c r="BE166" s="165">
        <f>IF(N166="základní",J166,0)</f>
        <v>0</v>
      </c>
      <c r="BF166" s="165">
        <f>IF(N166="snížená",J166,0)</f>
        <v>0</v>
      </c>
      <c r="BG166" s="165">
        <f>IF(N166="zákl. přenesená",J166,0)</f>
        <v>0</v>
      </c>
      <c r="BH166" s="165">
        <f>IF(N166="sníž. přenesená",J166,0)</f>
        <v>0</v>
      </c>
      <c r="BI166" s="165">
        <f>IF(N166="nulová",J166,0)</f>
        <v>0</v>
      </c>
      <c r="BJ166" s="14" t="s">
        <v>76</v>
      </c>
      <c r="BK166" s="166">
        <f>ROUND(I166*H166,15)</f>
        <v>0</v>
      </c>
      <c r="BL166" s="14" t="s">
        <v>107</v>
      </c>
      <c r="BM166" s="164" t="s">
        <v>237</v>
      </c>
    </row>
    <row r="167" spans="1:65" s="2" customFormat="1" ht="10.199999999999999">
      <c r="A167" s="31"/>
      <c r="B167" s="32"/>
      <c r="C167" s="33"/>
      <c r="D167" s="167" t="s">
        <v>109</v>
      </c>
      <c r="E167" s="33"/>
      <c r="F167" s="168" t="s">
        <v>236</v>
      </c>
      <c r="G167" s="33"/>
      <c r="H167" s="33"/>
      <c r="I167" s="105"/>
      <c r="J167" s="33"/>
      <c r="K167" s="33"/>
      <c r="L167" s="36"/>
      <c r="M167" s="169"/>
      <c r="N167" s="170"/>
      <c r="O167" s="61"/>
      <c r="P167" s="61"/>
      <c r="Q167" s="61"/>
      <c r="R167" s="61"/>
      <c r="S167" s="61"/>
      <c r="T167" s="62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109</v>
      </c>
      <c r="AU167" s="14" t="s">
        <v>6</v>
      </c>
    </row>
    <row r="168" spans="1:65" s="10" customFormat="1" ht="10.199999999999999">
      <c r="B168" s="171"/>
      <c r="C168" s="172"/>
      <c r="D168" s="167" t="s">
        <v>111</v>
      </c>
      <c r="E168" s="173" t="s">
        <v>18</v>
      </c>
      <c r="F168" s="174" t="s">
        <v>238</v>
      </c>
      <c r="G168" s="172"/>
      <c r="H168" s="175">
        <v>332</v>
      </c>
      <c r="I168" s="176"/>
      <c r="J168" s="172"/>
      <c r="K168" s="172"/>
      <c r="L168" s="177"/>
      <c r="M168" s="178"/>
      <c r="N168" s="179"/>
      <c r="O168" s="179"/>
      <c r="P168" s="179"/>
      <c r="Q168" s="179"/>
      <c r="R168" s="179"/>
      <c r="S168" s="179"/>
      <c r="T168" s="180"/>
      <c r="AT168" s="181" t="s">
        <v>111</v>
      </c>
      <c r="AU168" s="181" t="s">
        <v>6</v>
      </c>
      <c r="AV168" s="10" t="s">
        <v>78</v>
      </c>
      <c r="AW168" s="10" t="s">
        <v>31</v>
      </c>
      <c r="AX168" s="10" t="s">
        <v>6</v>
      </c>
      <c r="AY168" s="181" t="s">
        <v>108</v>
      </c>
    </row>
    <row r="169" spans="1:65" s="11" customFormat="1" ht="10.199999999999999">
      <c r="B169" s="182"/>
      <c r="C169" s="183"/>
      <c r="D169" s="167" t="s">
        <v>111</v>
      </c>
      <c r="E169" s="184" t="s">
        <v>18</v>
      </c>
      <c r="F169" s="185" t="s">
        <v>113</v>
      </c>
      <c r="G169" s="183"/>
      <c r="H169" s="186">
        <v>332</v>
      </c>
      <c r="I169" s="187"/>
      <c r="J169" s="183"/>
      <c r="K169" s="183"/>
      <c r="L169" s="188"/>
      <c r="M169" s="189"/>
      <c r="N169" s="190"/>
      <c r="O169" s="190"/>
      <c r="P169" s="190"/>
      <c r="Q169" s="190"/>
      <c r="R169" s="190"/>
      <c r="S169" s="190"/>
      <c r="T169" s="191"/>
      <c r="AT169" s="192" t="s">
        <v>111</v>
      </c>
      <c r="AU169" s="192" t="s">
        <v>6</v>
      </c>
      <c r="AV169" s="11" t="s">
        <v>107</v>
      </c>
      <c r="AW169" s="11" t="s">
        <v>31</v>
      </c>
      <c r="AX169" s="11" t="s">
        <v>76</v>
      </c>
      <c r="AY169" s="192" t="s">
        <v>108</v>
      </c>
    </row>
    <row r="170" spans="1:65" s="2" customFormat="1" ht="21.6" customHeight="1">
      <c r="A170" s="31"/>
      <c r="B170" s="32"/>
      <c r="C170" s="193" t="s">
        <v>239</v>
      </c>
      <c r="D170" s="193" t="s">
        <v>193</v>
      </c>
      <c r="E170" s="194" t="s">
        <v>240</v>
      </c>
      <c r="F170" s="195" t="s">
        <v>241</v>
      </c>
      <c r="G170" s="196" t="s">
        <v>105</v>
      </c>
      <c r="H170" s="197">
        <v>166</v>
      </c>
      <c r="I170" s="198"/>
      <c r="J170" s="197">
        <f>ROUND(I170*H170,15)</f>
        <v>0</v>
      </c>
      <c r="K170" s="195" t="s">
        <v>106</v>
      </c>
      <c r="L170" s="199"/>
      <c r="M170" s="200" t="s">
        <v>18</v>
      </c>
      <c r="N170" s="201" t="s">
        <v>40</v>
      </c>
      <c r="O170" s="61"/>
      <c r="P170" s="162">
        <f>O170*H170</f>
        <v>0</v>
      </c>
      <c r="Q170" s="162">
        <v>0</v>
      </c>
      <c r="R170" s="162">
        <f>Q170*H170</f>
        <v>0</v>
      </c>
      <c r="S170" s="162">
        <v>0</v>
      </c>
      <c r="T170" s="16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64" t="s">
        <v>129</v>
      </c>
      <c r="AT170" s="164" t="s">
        <v>193</v>
      </c>
      <c r="AU170" s="164" t="s">
        <v>6</v>
      </c>
      <c r="AY170" s="14" t="s">
        <v>108</v>
      </c>
      <c r="BE170" s="165">
        <f>IF(N170="základní",J170,0)</f>
        <v>0</v>
      </c>
      <c r="BF170" s="165">
        <f>IF(N170="snížená",J170,0)</f>
        <v>0</v>
      </c>
      <c r="BG170" s="165">
        <f>IF(N170="zákl. přenesená",J170,0)</f>
        <v>0</v>
      </c>
      <c r="BH170" s="165">
        <f>IF(N170="sníž. přenesená",J170,0)</f>
        <v>0</v>
      </c>
      <c r="BI170" s="165">
        <f>IF(N170="nulová",J170,0)</f>
        <v>0</v>
      </c>
      <c r="BJ170" s="14" t="s">
        <v>76</v>
      </c>
      <c r="BK170" s="166">
        <f>ROUND(I170*H170,15)</f>
        <v>0</v>
      </c>
      <c r="BL170" s="14" t="s">
        <v>107</v>
      </c>
      <c r="BM170" s="164" t="s">
        <v>242</v>
      </c>
    </row>
    <row r="171" spans="1:65" s="2" customFormat="1" ht="19.2">
      <c r="A171" s="31"/>
      <c r="B171" s="32"/>
      <c r="C171" s="33"/>
      <c r="D171" s="167" t="s">
        <v>109</v>
      </c>
      <c r="E171" s="33"/>
      <c r="F171" s="168" t="s">
        <v>241</v>
      </c>
      <c r="G171" s="33"/>
      <c r="H171" s="33"/>
      <c r="I171" s="105"/>
      <c r="J171" s="33"/>
      <c r="K171" s="33"/>
      <c r="L171" s="36"/>
      <c r="M171" s="169"/>
      <c r="N171" s="170"/>
      <c r="O171" s="61"/>
      <c r="P171" s="61"/>
      <c r="Q171" s="61"/>
      <c r="R171" s="61"/>
      <c r="S171" s="61"/>
      <c r="T171" s="62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109</v>
      </c>
      <c r="AU171" s="14" t="s">
        <v>6</v>
      </c>
    </row>
    <row r="172" spans="1:65" s="10" customFormat="1" ht="10.199999999999999">
      <c r="B172" s="171"/>
      <c r="C172" s="172"/>
      <c r="D172" s="167" t="s">
        <v>111</v>
      </c>
      <c r="E172" s="173" t="s">
        <v>18</v>
      </c>
      <c r="F172" s="174" t="s">
        <v>230</v>
      </c>
      <c r="G172" s="172"/>
      <c r="H172" s="175">
        <v>166</v>
      </c>
      <c r="I172" s="176"/>
      <c r="J172" s="172"/>
      <c r="K172" s="172"/>
      <c r="L172" s="177"/>
      <c r="M172" s="178"/>
      <c r="N172" s="179"/>
      <c r="O172" s="179"/>
      <c r="P172" s="179"/>
      <c r="Q172" s="179"/>
      <c r="R172" s="179"/>
      <c r="S172" s="179"/>
      <c r="T172" s="180"/>
      <c r="AT172" s="181" t="s">
        <v>111</v>
      </c>
      <c r="AU172" s="181" t="s">
        <v>6</v>
      </c>
      <c r="AV172" s="10" t="s">
        <v>78</v>
      </c>
      <c r="AW172" s="10" t="s">
        <v>31</v>
      </c>
      <c r="AX172" s="10" t="s">
        <v>6</v>
      </c>
      <c r="AY172" s="181" t="s">
        <v>108</v>
      </c>
    </row>
    <row r="173" spans="1:65" s="11" customFormat="1" ht="10.199999999999999">
      <c r="B173" s="182"/>
      <c r="C173" s="183"/>
      <c r="D173" s="167" t="s">
        <v>111</v>
      </c>
      <c r="E173" s="184" t="s">
        <v>18</v>
      </c>
      <c r="F173" s="185" t="s">
        <v>113</v>
      </c>
      <c r="G173" s="183"/>
      <c r="H173" s="186">
        <v>166</v>
      </c>
      <c r="I173" s="187"/>
      <c r="J173" s="183"/>
      <c r="K173" s="183"/>
      <c r="L173" s="188"/>
      <c r="M173" s="189"/>
      <c r="N173" s="190"/>
      <c r="O173" s="190"/>
      <c r="P173" s="190"/>
      <c r="Q173" s="190"/>
      <c r="R173" s="190"/>
      <c r="S173" s="190"/>
      <c r="T173" s="191"/>
      <c r="AT173" s="192" t="s">
        <v>111</v>
      </c>
      <c r="AU173" s="192" t="s">
        <v>6</v>
      </c>
      <c r="AV173" s="11" t="s">
        <v>107</v>
      </c>
      <c r="AW173" s="11" t="s">
        <v>31</v>
      </c>
      <c r="AX173" s="11" t="s">
        <v>76</v>
      </c>
      <c r="AY173" s="192" t="s">
        <v>108</v>
      </c>
    </row>
    <row r="174" spans="1:65" s="2" customFormat="1" ht="21.6" customHeight="1">
      <c r="A174" s="31"/>
      <c r="B174" s="32"/>
      <c r="C174" s="154" t="s">
        <v>179</v>
      </c>
      <c r="D174" s="154" t="s">
        <v>102</v>
      </c>
      <c r="E174" s="155" t="s">
        <v>243</v>
      </c>
      <c r="F174" s="156" t="s">
        <v>244</v>
      </c>
      <c r="G174" s="157" t="s">
        <v>188</v>
      </c>
      <c r="H174" s="158">
        <v>996</v>
      </c>
      <c r="I174" s="159"/>
      <c r="J174" s="158">
        <f>ROUND(I174*H174,15)</f>
        <v>0</v>
      </c>
      <c r="K174" s="156" t="s">
        <v>122</v>
      </c>
      <c r="L174" s="36"/>
      <c r="M174" s="160" t="s">
        <v>18</v>
      </c>
      <c r="N174" s="161" t="s">
        <v>40</v>
      </c>
      <c r="O174" s="61"/>
      <c r="P174" s="162">
        <f>O174*H174</f>
        <v>0</v>
      </c>
      <c r="Q174" s="162">
        <v>0</v>
      </c>
      <c r="R174" s="162">
        <f>Q174*H174</f>
        <v>0</v>
      </c>
      <c r="S174" s="162">
        <v>0</v>
      </c>
      <c r="T174" s="16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64" t="s">
        <v>107</v>
      </c>
      <c r="AT174" s="164" t="s">
        <v>102</v>
      </c>
      <c r="AU174" s="164" t="s">
        <v>6</v>
      </c>
      <c r="AY174" s="14" t="s">
        <v>108</v>
      </c>
      <c r="BE174" s="165">
        <f>IF(N174="základní",J174,0)</f>
        <v>0</v>
      </c>
      <c r="BF174" s="165">
        <f>IF(N174="snížená",J174,0)</f>
        <v>0</v>
      </c>
      <c r="BG174" s="165">
        <f>IF(N174="zákl. přenesená",J174,0)</f>
        <v>0</v>
      </c>
      <c r="BH174" s="165">
        <f>IF(N174="sníž. přenesená",J174,0)</f>
        <v>0</v>
      </c>
      <c r="BI174" s="165">
        <f>IF(N174="nulová",J174,0)</f>
        <v>0</v>
      </c>
      <c r="BJ174" s="14" t="s">
        <v>76</v>
      </c>
      <c r="BK174" s="166">
        <f>ROUND(I174*H174,15)</f>
        <v>0</v>
      </c>
      <c r="BL174" s="14" t="s">
        <v>107</v>
      </c>
      <c r="BM174" s="164" t="s">
        <v>245</v>
      </c>
    </row>
    <row r="175" spans="1:65" s="2" customFormat="1" ht="28.8">
      <c r="A175" s="31"/>
      <c r="B175" s="32"/>
      <c r="C175" s="33"/>
      <c r="D175" s="167" t="s">
        <v>109</v>
      </c>
      <c r="E175" s="33"/>
      <c r="F175" s="168" t="s">
        <v>246</v>
      </c>
      <c r="G175" s="33"/>
      <c r="H175" s="33"/>
      <c r="I175" s="105"/>
      <c r="J175" s="33"/>
      <c r="K175" s="33"/>
      <c r="L175" s="36"/>
      <c r="M175" s="169"/>
      <c r="N175" s="170"/>
      <c r="O175" s="61"/>
      <c r="P175" s="61"/>
      <c r="Q175" s="61"/>
      <c r="R175" s="61"/>
      <c r="S175" s="61"/>
      <c r="T175" s="62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109</v>
      </c>
      <c r="AU175" s="14" t="s">
        <v>6</v>
      </c>
    </row>
    <row r="176" spans="1:65" s="10" customFormat="1" ht="10.199999999999999">
      <c r="B176" s="171"/>
      <c r="C176" s="172"/>
      <c r="D176" s="167" t="s">
        <v>111</v>
      </c>
      <c r="E176" s="173" t="s">
        <v>18</v>
      </c>
      <c r="F176" s="174" t="s">
        <v>226</v>
      </c>
      <c r="G176" s="172"/>
      <c r="H176" s="175">
        <v>996</v>
      </c>
      <c r="I176" s="176"/>
      <c r="J176" s="172"/>
      <c r="K176" s="172"/>
      <c r="L176" s="177"/>
      <c r="M176" s="178"/>
      <c r="N176" s="179"/>
      <c r="O176" s="179"/>
      <c r="P176" s="179"/>
      <c r="Q176" s="179"/>
      <c r="R176" s="179"/>
      <c r="S176" s="179"/>
      <c r="T176" s="180"/>
      <c r="AT176" s="181" t="s">
        <v>111</v>
      </c>
      <c r="AU176" s="181" t="s">
        <v>6</v>
      </c>
      <c r="AV176" s="10" t="s">
        <v>78</v>
      </c>
      <c r="AW176" s="10" t="s">
        <v>31</v>
      </c>
      <c r="AX176" s="10" t="s">
        <v>6</v>
      </c>
      <c r="AY176" s="181" t="s">
        <v>108</v>
      </c>
    </row>
    <row r="177" spans="1:65" s="11" customFormat="1" ht="10.199999999999999">
      <c r="B177" s="182"/>
      <c r="C177" s="183"/>
      <c r="D177" s="167" t="s">
        <v>111</v>
      </c>
      <c r="E177" s="184" t="s">
        <v>18</v>
      </c>
      <c r="F177" s="185" t="s">
        <v>113</v>
      </c>
      <c r="G177" s="183"/>
      <c r="H177" s="186">
        <v>996</v>
      </c>
      <c r="I177" s="187"/>
      <c r="J177" s="183"/>
      <c r="K177" s="183"/>
      <c r="L177" s="188"/>
      <c r="M177" s="189"/>
      <c r="N177" s="190"/>
      <c r="O177" s="190"/>
      <c r="P177" s="190"/>
      <c r="Q177" s="190"/>
      <c r="R177" s="190"/>
      <c r="S177" s="190"/>
      <c r="T177" s="191"/>
      <c r="AT177" s="192" t="s">
        <v>111</v>
      </c>
      <c r="AU177" s="192" t="s">
        <v>6</v>
      </c>
      <c r="AV177" s="11" t="s">
        <v>107</v>
      </c>
      <c r="AW177" s="11" t="s">
        <v>31</v>
      </c>
      <c r="AX177" s="11" t="s">
        <v>76</v>
      </c>
      <c r="AY177" s="192" t="s">
        <v>108</v>
      </c>
    </row>
    <row r="178" spans="1:65" s="2" customFormat="1" ht="21.6" customHeight="1">
      <c r="A178" s="31"/>
      <c r="B178" s="32"/>
      <c r="C178" s="154" t="s">
        <v>247</v>
      </c>
      <c r="D178" s="154" t="s">
        <v>102</v>
      </c>
      <c r="E178" s="155" t="s">
        <v>248</v>
      </c>
      <c r="F178" s="156" t="s">
        <v>249</v>
      </c>
      <c r="G178" s="157" t="s">
        <v>105</v>
      </c>
      <c r="H178" s="158">
        <v>26</v>
      </c>
      <c r="I178" s="159"/>
      <c r="J178" s="158">
        <f>ROUND(I178*H178,15)</f>
        <v>0</v>
      </c>
      <c r="K178" s="156" t="s">
        <v>106</v>
      </c>
      <c r="L178" s="36"/>
      <c r="M178" s="160" t="s">
        <v>18</v>
      </c>
      <c r="N178" s="161" t="s">
        <v>40</v>
      </c>
      <c r="O178" s="61"/>
      <c r="P178" s="162">
        <f>O178*H178</f>
        <v>0</v>
      </c>
      <c r="Q178" s="162">
        <v>0</v>
      </c>
      <c r="R178" s="162">
        <f>Q178*H178</f>
        <v>0</v>
      </c>
      <c r="S178" s="162">
        <v>0</v>
      </c>
      <c r="T178" s="16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64" t="s">
        <v>107</v>
      </c>
      <c r="AT178" s="164" t="s">
        <v>102</v>
      </c>
      <c r="AU178" s="164" t="s">
        <v>6</v>
      </c>
      <c r="AY178" s="14" t="s">
        <v>108</v>
      </c>
      <c r="BE178" s="165">
        <f>IF(N178="základní",J178,0)</f>
        <v>0</v>
      </c>
      <c r="BF178" s="165">
        <f>IF(N178="snížená",J178,0)</f>
        <v>0</v>
      </c>
      <c r="BG178" s="165">
        <f>IF(N178="zákl. přenesená",J178,0)</f>
        <v>0</v>
      </c>
      <c r="BH178" s="165">
        <f>IF(N178="sníž. přenesená",J178,0)</f>
        <v>0</v>
      </c>
      <c r="BI178" s="165">
        <f>IF(N178="nulová",J178,0)</f>
        <v>0</v>
      </c>
      <c r="BJ178" s="14" t="s">
        <v>76</v>
      </c>
      <c r="BK178" s="166">
        <f>ROUND(I178*H178,15)</f>
        <v>0</v>
      </c>
      <c r="BL178" s="14" t="s">
        <v>107</v>
      </c>
      <c r="BM178" s="164" t="s">
        <v>250</v>
      </c>
    </row>
    <row r="179" spans="1:65" s="2" customFormat="1" ht="19.2">
      <c r="A179" s="31"/>
      <c r="B179" s="32"/>
      <c r="C179" s="33"/>
      <c r="D179" s="167" t="s">
        <v>109</v>
      </c>
      <c r="E179" s="33"/>
      <c r="F179" s="168" t="s">
        <v>251</v>
      </c>
      <c r="G179" s="33"/>
      <c r="H179" s="33"/>
      <c r="I179" s="105"/>
      <c r="J179" s="33"/>
      <c r="K179" s="33"/>
      <c r="L179" s="36"/>
      <c r="M179" s="169"/>
      <c r="N179" s="170"/>
      <c r="O179" s="61"/>
      <c r="P179" s="61"/>
      <c r="Q179" s="61"/>
      <c r="R179" s="61"/>
      <c r="S179" s="61"/>
      <c r="T179" s="62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109</v>
      </c>
      <c r="AU179" s="14" t="s">
        <v>6</v>
      </c>
    </row>
    <row r="180" spans="1:65" s="10" customFormat="1" ht="20.399999999999999">
      <c r="B180" s="171"/>
      <c r="C180" s="172"/>
      <c r="D180" s="167" t="s">
        <v>111</v>
      </c>
      <c r="E180" s="173" t="s">
        <v>18</v>
      </c>
      <c r="F180" s="174" t="s">
        <v>252</v>
      </c>
      <c r="G180" s="172"/>
      <c r="H180" s="175">
        <v>26</v>
      </c>
      <c r="I180" s="176"/>
      <c r="J180" s="172"/>
      <c r="K180" s="172"/>
      <c r="L180" s="177"/>
      <c r="M180" s="178"/>
      <c r="N180" s="179"/>
      <c r="O180" s="179"/>
      <c r="P180" s="179"/>
      <c r="Q180" s="179"/>
      <c r="R180" s="179"/>
      <c r="S180" s="179"/>
      <c r="T180" s="180"/>
      <c r="AT180" s="181" t="s">
        <v>111</v>
      </c>
      <c r="AU180" s="181" t="s">
        <v>6</v>
      </c>
      <c r="AV180" s="10" t="s">
        <v>78</v>
      </c>
      <c r="AW180" s="10" t="s">
        <v>31</v>
      </c>
      <c r="AX180" s="10" t="s">
        <v>6</v>
      </c>
      <c r="AY180" s="181" t="s">
        <v>108</v>
      </c>
    </row>
    <row r="181" spans="1:65" s="11" customFormat="1" ht="10.199999999999999">
      <c r="B181" s="182"/>
      <c r="C181" s="183"/>
      <c r="D181" s="167" t="s">
        <v>111</v>
      </c>
      <c r="E181" s="184" t="s">
        <v>18</v>
      </c>
      <c r="F181" s="185" t="s">
        <v>113</v>
      </c>
      <c r="G181" s="183"/>
      <c r="H181" s="186">
        <v>26</v>
      </c>
      <c r="I181" s="187"/>
      <c r="J181" s="183"/>
      <c r="K181" s="183"/>
      <c r="L181" s="188"/>
      <c r="M181" s="189"/>
      <c r="N181" s="190"/>
      <c r="O181" s="190"/>
      <c r="P181" s="190"/>
      <c r="Q181" s="190"/>
      <c r="R181" s="190"/>
      <c r="S181" s="190"/>
      <c r="T181" s="191"/>
      <c r="AT181" s="192" t="s">
        <v>111</v>
      </c>
      <c r="AU181" s="192" t="s">
        <v>6</v>
      </c>
      <c r="AV181" s="11" t="s">
        <v>107</v>
      </c>
      <c r="AW181" s="11" t="s">
        <v>31</v>
      </c>
      <c r="AX181" s="11" t="s">
        <v>76</v>
      </c>
      <c r="AY181" s="192" t="s">
        <v>108</v>
      </c>
    </row>
    <row r="182" spans="1:65" s="2" customFormat="1" ht="14.4" customHeight="1">
      <c r="A182" s="31"/>
      <c r="B182" s="32"/>
      <c r="C182" s="154" t="s">
        <v>183</v>
      </c>
      <c r="D182" s="154" t="s">
        <v>102</v>
      </c>
      <c r="E182" s="155" t="s">
        <v>253</v>
      </c>
      <c r="F182" s="156" t="s">
        <v>254</v>
      </c>
      <c r="G182" s="157" t="s">
        <v>188</v>
      </c>
      <c r="H182" s="158">
        <v>130</v>
      </c>
      <c r="I182" s="159"/>
      <c r="J182" s="158">
        <f>ROUND(I182*H182,15)</f>
        <v>0</v>
      </c>
      <c r="K182" s="156" t="s">
        <v>106</v>
      </c>
      <c r="L182" s="36"/>
      <c r="M182" s="160" t="s">
        <v>18</v>
      </c>
      <c r="N182" s="161" t="s">
        <v>40</v>
      </c>
      <c r="O182" s="61"/>
      <c r="P182" s="162">
        <f>O182*H182</f>
        <v>0</v>
      </c>
      <c r="Q182" s="162">
        <v>0</v>
      </c>
      <c r="R182" s="162">
        <f>Q182*H182</f>
        <v>0</v>
      </c>
      <c r="S182" s="162">
        <v>0</v>
      </c>
      <c r="T182" s="16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64" t="s">
        <v>107</v>
      </c>
      <c r="AT182" s="164" t="s">
        <v>102</v>
      </c>
      <c r="AU182" s="164" t="s">
        <v>6</v>
      </c>
      <c r="AY182" s="14" t="s">
        <v>108</v>
      </c>
      <c r="BE182" s="165">
        <f>IF(N182="základní",J182,0)</f>
        <v>0</v>
      </c>
      <c r="BF182" s="165">
        <f>IF(N182="snížená",J182,0)</f>
        <v>0</v>
      </c>
      <c r="BG182" s="165">
        <f>IF(N182="zákl. přenesená",J182,0)</f>
        <v>0</v>
      </c>
      <c r="BH182" s="165">
        <f>IF(N182="sníž. přenesená",J182,0)</f>
        <v>0</v>
      </c>
      <c r="BI182" s="165">
        <f>IF(N182="nulová",J182,0)</f>
        <v>0</v>
      </c>
      <c r="BJ182" s="14" t="s">
        <v>76</v>
      </c>
      <c r="BK182" s="166">
        <f>ROUND(I182*H182,15)</f>
        <v>0</v>
      </c>
      <c r="BL182" s="14" t="s">
        <v>107</v>
      </c>
      <c r="BM182" s="164" t="s">
        <v>255</v>
      </c>
    </row>
    <row r="183" spans="1:65" s="2" customFormat="1" ht="10.199999999999999">
      <c r="A183" s="31"/>
      <c r="B183" s="32"/>
      <c r="C183" s="33"/>
      <c r="D183" s="167" t="s">
        <v>109</v>
      </c>
      <c r="E183" s="33"/>
      <c r="F183" s="168" t="s">
        <v>256</v>
      </c>
      <c r="G183" s="33"/>
      <c r="H183" s="33"/>
      <c r="I183" s="105"/>
      <c r="J183" s="33"/>
      <c r="K183" s="33"/>
      <c r="L183" s="36"/>
      <c r="M183" s="169"/>
      <c r="N183" s="170"/>
      <c r="O183" s="61"/>
      <c r="P183" s="61"/>
      <c r="Q183" s="61"/>
      <c r="R183" s="61"/>
      <c r="S183" s="61"/>
      <c r="T183" s="62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109</v>
      </c>
      <c r="AU183" s="14" t="s">
        <v>6</v>
      </c>
    </row>
    <row r="184" spans="1:65" s="10" customFormat="1" ht="10.199999999999999">
      <c r="B184" s="171"/>
      <c r="C184" s="172"/>
      <c r="D184" s="167" t="s">
        <v>111</v>
      </c>
      <c r="E184" s="173" t="s">
        <v>18</v>
      </c>
      <c r="F184" s="174" t="s">
        <v>257</v>
      </c>
      <c r="G184" s="172"/>
      <c r="H184" s="175">
        <v>130</v>
      </c>
      <c r="I184" s="176"/>
      <c r="J184" s="172"/>
      <c r="K184" s="172"/>
      <c r="L184" s="177"/>
      <c r="M184" s="178"/>
      <c r="N184" s="179"/>
      <c r="O184" s="179"/>
      <c r="P184" s="179"/>
      <c r="Q184" s="179"/>
      <c r="R184" s="179"/>
      <c r="S184" s="179"/>
      <c r="T184" s="180"/>
      <c r="AT184" s="181" t="s">
        <v>111</v>
      </c>
      <c r="AU184" s="181" t="s">
        <v>6</v>
      </c>
      <c r="AV184" s="10" t="s">
        <v>78</v>
      </c>
      <c r="AW184" s="10" t="s">
        <v>31</v>
      </c>
      <c r="AX184" s="10" t="s">
        <v>6</v>
      </c>
      <c r="AY184" s="181" t="s">
        <v>108</v>
      </c>
    </row>
    <row r="185" spans="1:65" s="11" customFormat="1" ht="10.199999999999999">
      <c r="B185" s="182"/>
      <c r="C185" s="183"/>
      <c r="D185" s="167" t="s">
        <v>111</v>
      </c>
      <c r="E185" s="184" t="s">
        <v>18</v>
      </c>
      <c r="F185" s="185" t="s">
        <v>113</v>
      </c>
      <c r="G185" s="183"/>
      <c r="H185" s="186">
        <v>130</v>
      </c>
      <c r="I185" s="187"/>
      <c r="J185" s="183"/>
      <c r="K185" s="183"/>
      <c r="L185" s="188"/>
      <c r="M185" s="189"/>
      <c r="N185" s="190"/>
      <c r="O185" s="190"/>
      <c r="P185" s="190"/>
      <c r="Q185" s="190"/>
      <c r="R185" s="190"/>
      <c r="S185" s="190"/>
      <c r="T185" s="191"/>
      <c r="AT185" s="192" t="s">
        <v>111</v>
      </c>
      <c r="AU185" s="192" t="s">
        <v>6</v>
      </c>
      <c r="AV185" s="11" t="s">
        <v>107</v>
      </c>
      <c r="AW185" s="11" t="s">
        <v>31</v>
      </c>
      <c r="AX185" s="11" t="s">
        <v>76</v>
      </c>
      <c r="AY185" s="192" t="s">
        <v>108</v>
      </c>
    </row>
    <row r="186" spans="1:65" s="2" customFormat="1" ht="21.6" customHeight="1">
      <c r="A186" s="31"/>
      <c r="B186" s="32"/>
      <c r="C186" s="193" t="s">
        <v>258</v>
      </c>
      <c r="D186" s="193" t="s">
        <v>193</v>
      </c>
      <c r="E186" s="194" t="s">
        <v>259</v>
      </c>
      <c r="F186" s="195" t="s">
        <v>260</v>
      </c>
      <c r="G186" s="196" t="s">
        <v>105</v>
      </c>
      <c r="H186" s="197">
        <v>26</v>
      </c>
      <c r="I186" s="198"/>
      <c r="J186" s="197">
        <f>ROUND(I186*H186,15)</f>
        <v>0</v>
      </c>
      <c r="K186" s="195" t="s">
        <v>122</v>
      </c>
      <c r="L186" s="199"/>
      <c r="M186" s="200" t="s">
        <v>18</v>
      </c>
      <c r="N186" s="201" t="s">
        <v>40</v>
      </c>
      <c r="O186" s="61"/>
      <c r="P186" s="162">
        <f>O186*H186</f>
        <v>0</v>
      </c>
      <c r="Q186" s="162">
        <v>0</v>
      </c>
      <c r="R186" s="162">
        <f>Q186*H186</f>
        <v>0</v>
      </c>
      <c r="S186" s="162">
        <v>0</v>
      </c>
      <c r="T186" s="16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64" t="s">
        <v>129</v>
      </c>
      <c r="AT186" s="164" t="s">
        <v>193</v>
      </c>
      <c r="AU186" s="164" t="s">
        <v>6</v>
      </c>
      <c r="AY186" s="14" t="s">
        <v>108</v>
      </c>
      <c r="BE186" s="165">
        <f>IF(N186="základní",J186,0)</f>
        <v>0</v>
      </c>
      <c r="BF186" s="165">
        <f>IF(N186="snížená",J186,0)</f>
        <v>0</v>
      </c>
      <c r="BG186" s="165">
        <f>IF(N186="zákl. přenesená",J186,0)</f>
        <v>0</v>
      </c>
      <c r="BH186" s="165">
        <f>IF(N186="sníž. přenesená",J186,0)</f>
        <v>0</v>
      </c>
      <c r="BI186" s="165">
        <f>IF(N186="nulová",J186,0)</f>
        <v>0</v>
      </c>
      <c r="BJ186" s="14" t="s">
        <v>76</v>
      </c>
      <c r="BK186" s="166">
        <f>ROUND(I186*H186,15)</f>
        <v>0</v>
      </c>
      <c r="BL186" s="14" t="s">
        <v>107</v>
      </c>
      <c r="BM186" s="164" t="s">
        <v>261</v>
      </c>
    </row>
    <row r="187" spans="1:65" s="2" customFormat="1" ht="19.2">
      <c r="A187" s="31"/>
      <c r="B187" s="32"/>
      <c r="C187" s="33"/>
      <c r="D187" s="167" t="s">
        <v>109</v>
      </c>
      <c r="E187" s="33"/>
      <c r="F187" s="168" t="s">
        <v>260</v>
      </c>
      <c r="G187" s="33"/>
      <c r="H187" s="33"/>
      <c r="I187" s="105"/>
      <c r="J187" s="33"/>
      <c r="K187" s="33"/>
      <c r="L187" s="36"/>
      <c r="M187" s="169"/>
      <c r="N187" s="170"/>
      <c r="O187" s="61"/>
      <c r="P187" s="61"/>
      <c r="Q187" s="61"/>
      <c r="R187" s="61"/>
      <c r="S187" s="61"/>
      <c r="T187" s="62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109</v>
      </c>
      <c r="AU187" s="14" t="s">
        <v>6</v>
      </c>
    </row>
    <row r="188" spans="1:65" s="10" customFormat="1" ht="10.199999999999999">
      <c r="B188" s="171"/>
      <c r="C188" s="172"/>
      <c r="D188" s="167" t="s">
        <v>111</v>
      </c>
      <c r="E188" s="173" t="s">
        <v>18</v>
      </c>
      <c r="F188" s="174" t="s">
        <v>174</v>
      </c>
      <c r="G188" s="172"/>
      <c r="H188" s="175">
        <v>26</v>
      </c>
      <c r="I188" s="176"/>
      <c r="J188" s="172"/>
      <c r="K188" s="172"/>
      <c r="L188" s="177"/>
      <c r="M188" s="178"/>
      <c r="N188" s="179"/>
      <c r="O188" s="179"/>
      <c r="P188" s="179"/>
      <c r="Q188" s="179"/>
      <c r="R188" s="179"/>
      <c r="S188" s="179"/>
      <c r="T188" s="180"/>
      <c r="AT188" s="181" t="s">
        <v>111</v>
      </c>
      <c r="AU188" s="181" t="s">
        <v>6</v>
      </c>
      <c r="AV188" s="10" t="s">
        <v>78</v>
      </c>
      <c r="AW188" s="10" t="s">
        <v>31</v>
      </c>
      <c r="AX188" s="10" t="s">
        <v>6</v>
      </c>
      <c r="AY188" s="181" t="s">
        <v>108</v>
      </c>
    </row>
    <row r="189" spans="1:65" s="11" customFormat="1" ht="10.199999999999999">
      <c r="B189" s="182"/>
      <c r="C189" s="183"/>
      <c r="D189" s="167" t="s">
        <v>111</v>
      </c>
      <c r="E189" s="184" t="s">
        <v>18</v>
      </c>
      <c r="F189" s="185" t="s">
        <v>113</v>
      </c>
      <c r="G189" s="183"/>
      <c r="H189" s="186">
        <v>26</v>
      </c>
      <c r="I189" s="187"/>
      <c r="J189" s="183"/>
      <c r="K189" s="183"/>
      <c r="L189" s="188"/>
      <c r="M189" s="189"/>
      <c r="N189" s="190"/>
      <c r="O189" s="190"/>
      <c r="P189" s="190"/>
      <c r="Q189" s="190"/>
      <c r="R189" s="190"/>
      <c r="S189" s="190"/>
      <c r="T189" s="191"/>
      <c r="AT189" s="192" t="s">
        <v>111</v>
      </c>
      <c r="AU189" s="192" t="s">
        <v>6</v>
      </c>
      <c r="AV189" s="11" t="s">
        <v>107</v>
      </c>
      <c r="AW189" s="11" t="s">
        <v>31</v>
      </c>
      <c r="AX189" s="11" t="s">
        <v>76</v>
      </c>
      <c r="AY189" s="192" t="s">
        <v>108</v>
      </c>
    </row>
    <row r="190" spans="1:65" s="2" customFormat="1" ht="21.6" customHeight="1">
      <c r="A190" s="31"/>
      <c r="B190" s="32"/>
      <c r="C190" s="193" t="s">
        <v>189</v>
      </c>
      <c r="D190" s="193" t="s">
        <v>193</v>
      </c>
      <c r="E190" s="194" t="s">
        <v>262</v>
      </c>
      <c r="F190" s="195" t="s">
        <v>263</v>
      </c>
      <c r="G190" s="196" t="s">
        <v>105</v>
      </c>
      <c r="H190" s="197">
        <v>26</v>
      </c>
      <c r="I190" s="198"/>
      <c r="J190" s="197">
        <f>ROUND(I190*H190,15)</f>
        <v>0</v>
      </c>
      <c r="K190" s="195" t="s">
        <v>122</v>
      </c>
      <c r="L190" s="199"/>
      <c r="M190" s="200" t="s">
        <v>18</v>
      </c>
      <c r="N190" s="201" t="s">
        <v>40</v>
      </c>
      <c r="O190" s="61"/>
      <c r="P190" s="162">
        <f>O190*H190</f>
        <v>0</v>
      </c>
      <c r="Q190" s="162">
        <v>0</v>
      </c>
      <c r="R190" s="162">
        <f>Q190*H190</f>
        <v>0</v>
      </c>
      <c r="S190" s="162">
        <v>0</v>
      </c>
      <c r="T190" s="16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64" t="s">
        <v>129</v>
      </c>
      <c r="AT190" s="164" t="s">
        <v>193</v>
      </c>
      <c r="AU190" s="164" t="s">
        <v>6</v>
      </c>
      <c r="AY190" s="14" t="s">
        <v>108</v>
      </c>
      <c r="BE190" s="165">
        <f>IF(N190="základní",J190,0)</f>
        <v>0</v>
      </c>
      <c r="BF190" s="165">
        <f>IF(N190="snížená",J190,0)</f>
        <v>0</v>
      </c>
      <c r="BG190" s="165">
        <f>IF(N190="zákl. přenesená",J190,0)</f>
        <v>0</v>
      </c>
      <c r="BH190" s="165">
        <f>IF(N190="sníž. přenesená",J190,0)</f>
        <v>0</v>
      </c>
      <c r="BI190" s="165">
        <f>IF(N190="nulová",J190,0)</f>
        <v>0</v>
      </c>
      <c r="BJ190" s="14" t="s">
        <v>76</v>
      </c>
      <c r="BK190" s="166">
        <f>ROUND(I190*H190,15)</f>
        <v>0</v>
      </c>
      <c r="BL190" s="14" t="s">
        <v>107</v>
      </c>
      <c r="BM190" s="164" t="s">
        <v>264</v>
      </c>
    </row>
    <row r="191" spans="1:65" s="2" customFormat="1" ht="19.2">
      <c r="A191" s="31"/>
      <c r="B191" s="32"/>
      <c r="C191" s="33"/>
      <c r="D191" s="167" t="s">
        <v>109</v>
      </c>
      <c r="E191" s="33"/>
      <c r="F191" s="168" t="s">
        <v>263</v>
      </c>
      <c r="G191" s="33"/>
      <c r="H191" s="33"/>
      <c r="I191" s="105"/>
      <c r="J191" s="33"/>
      <c r="K191" s="33"/>
      <c r="L191" s="36"/>
      <c r="M191" s="169"/>
      <c r="N191" s="170"/>
      <c r="O191" s="61"/>
      <c r="P191" s="61"/>
      <c r="Q191" s="61"/>
      <c r="R191" s="61"/>
      <c r="S191" s="61"/>
      <c r="T191" s="62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109</v>
      </c>
      <c r="AU191" s="14" t="s">
        <v>6</v>
      </c>
    </row>
    <row r="192" spans="1:65" s="10" customFormat="1" ht="10.199999999999999">
      <c r="B192" s="171"/>
      <c r="C192" s="172"/>
      <c r="D192" s="167" t="s">
        <v>111</v>
      </c>
      <c r="E192" s="173" t="s">
        <v>18</v>
      </c>
      <c r="F192" s="174" t="s">
        <v>174</v>
      </c>
      <c r="G192" s="172"/>
      <c r="H192" s="175">
        <v>26</v>
      </c>
      <c r="I192" s="176"/>
      <c r="J192" s="172"/>
      <c r="K192" s="172"/>
      <c r="L192" s="177"/>
      <c r="M192" s="178"/>
      <c r="N192" s="179"/>
      <c r="O192" s="179"/>
      <c r="P192" s="179"/>
      <c r="Q192" s="179"/>
      <c r="R192" s="179"/>
      <c r="S192" s="179"/>
      <c r="T192" s="180"/>
      <c r="AT192" s="181" t="s">
        <v>111</v>
      </c>
      <c r="AU192" s="181" t="s">
        <v>6</v>
      </c>
      <c r="AV192" s="10" t="s">
        <v>78</v>
      </c>
      <c r="AW192" s="10" t="s">
        <v>31</v>
      </c>
      <c r="AX192" s="10" t="s">
        <v>6</v>
      </c>
      <c r="AY192" s="181" t="s">
        <v>108</v>
      </c>
    </row>
    <row r="193" spans="1:65" s="11" customFormat="1" ht="10.199999999999999">
      <c r="B193" s="182"/>
      <c r="C193" s="183"/>
      <c r="D193" s="167" t="s">
        <v>111</v>
      </c>
      <c r="E193" s="184" t="s">
        <v>18</v>
      </c>
      <c r="F193" s="185" t="s">
        <v>113</v>
      </c>
      <c r="G193" s="183"/>
      <c r="H193" s="186">
        <v>26</v>
      </c>
      <c r="I193" s="187"/>
      <c r="J193" s="183"/>
      <c r="K193" s="183"/>
      <c r="L193" s="188"/>
      <c r="M193" s="189"/>
      <c r="N193" s="190"/>
      <c r="O193" s="190"/>
      <c r="P193" s="190"/>
      <c r="Q193" s="190"/>
      <c r="R193" s="190"/>
      <c r="S193" s="190"/>
      <c r="T193" s="191"/>
      <c r="AT193" s="192" t="s">
        <v>111</v>
      </c>
      <c r="AU193" s="192" t="s">
        <v>6</v>
      </c>
      <c r="AV193" s="11" t="s">
        <v>107</v>
      </c>
      <c r="AW193" s="11" t="s">
        <v>31</v>
      </c>
      <c r="AX193" s="11" t="s">
        <v>76</v>
      </c>
      <c r="AY193" s="192" t="s">
        <v>108</v>
      </c>
    </row>
    <row r="194" spans="1:65" s="2" customFormat="1" ht="21.6" customHeight="1">
      <c r="A194" s="31"/>
      <c r="B194" s="32"/>
      <c r="C194" s="193" t="s">
        <v>265</v>
      </c>
      <c r="D194" s="193" t="s">
        <v>193</v>
      </c>
      <c r="E194" s="194" t="s">
        <v>266</v>
      </c>
      <c r="F194" s="195" t="s">
        <v>267</v>
      </c>
      <c r="G194" s="196" t="s">
        <v>105</v>
      </c>
      <c r="H194" s="197">
        <v>26</v>
      </c>
      <c r="I194" s="198"/>
      <c r="J194" s="197">
        <f>ROUND(I194*H194,15)</f>
        <v>0</v>
      </c>
      <c r="K194" s="195" t="s">
        <v>122</v>
      </c>
      <c r="L194" s="199"/>
      <c r="M194" s="200" t="s">
        <v>18</v>
      </c>
      <c r="N194" s="201" t="s">
        <v>40</v>
      </c>
      <c r="O194" s="61"/>
      <c r="P194" s="162">
        <f>O194*H194</f>
        <v>0</v>
      </c>
      <c r="Q194" s="162">
        <v>0</v>
      </c>
      <c r="R194" s="162">
        <f>Q194*H194</f>
        <v>0</v>
      </c>
      <c r="S194" s="162">
        <v>0</v>
      </c>
      <c r="T194" s="163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64" t="s">
        <v>129</v>
      </c>
      <c r="AT194" s="164" t="s">
        <v>193</v>
      </c>
      <c r="AU194" s="164" t="s">
        <v>6</v>
      </c>
      <c r="AY194" s="14" t="s">
        <v>108</v>
      </c>
      <c r="BE194" s="165">
        <f>IF(N194="základní",J194,0)</f>
        <v>0</v>
      </c>
      <c r="BF194" s="165">
        <f>IF(N194="snížená",J194,0)</f>
        <v>0</v>
      </c>
      <c r="BG194" s="165">
        <f>IF(N194="zákl. přenesená",J194,0)</f>
        <v>0</v>
      </c>
      <c r="BH194" s="165">
        <f>IF(N194="sníž. přenesená",J194,0)</f>
        <v>0</v>
      </c>
      <c r="BI194" s="165">
        <f>IF(N194="nulová",J194,0)</f>
        <v>0</v>
      </c>
      <c r="BJ194" s="14" t="s">
        <v>76</v>
      </c>
      <c r="BK194" s="166">
        <f>ROUND(I194*H194,15)</f>
        <v>0</v>
      </c>
      <c r="BL194" s="14" t="s">
        <v>107</v>
      </c>
      <c r="BM194" s="164" t="s">
        <v>268</v>
      </c>
    </row>
    <row r="195" spans="1:65" s="2" customFormat="1" ht="19.2">
      <c r="A195" s="31"/>
      <c r="B195" s="32"/>
      <c r="C195" s="33"/>
      <c r="D195" s="167" t="s">
        <v>109</v>
      </c>
      <c r="E195" s="33"/>
      <c r="F195" s="168" t="s">
        <v>267</v>
      </c>
      <c r="G195" s="33"/>
      <c r="H195" s="33"/>
      <c r="I195" s="105"/>
      <c r="J195" s="33"/>
      <c r="K195" s="33"/>
      <c r="L195" s="36"/>
      <c r="M195" s="169"/>
      <c r="N195" s="170"/>
      <c r="O195" s="61"/>
      <c r="P195" s="61"/>
      <c r="Q195" s="61"/>
      <c r="R195" s="61"/>
      <c r="S195" s="61"/>
      <c r="T195" s="62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109</v>
      </c>
      <c r="AU195" s="14" t="s">
        <v>6</v>
      </c>
    </row>
    <row r="196" spans="1:65" s="10" customFormat="1" ht="10.199999999999999">
      <c r="B196" s="171"/>
      <c r="C196" s="172"/>
      <c r="D196" s="167" t="s">
        <v>111</v>
      </c>
      <c r="E196" s="173" t="s">
        <v>18</v>
      </c>
      <c r="F196" s="174" t="s">
        <v>174</v>
      </c>
      <c r="G196" s="172"/>
      <c r="H196" s="175">
        <v>26</v>
      </c>
      <c r="I196" s="176"/>
      <c r="J196" s="172"/>
      <c r="K196" s="172"/>
      <c r="L196" s="177"/>
      <c r="M196" s="178"/>
      <c r="N196" s="179"/>
      <c r="O196" s="179"/>
      <c r="P196" s="179"/>
      <c r="Q196" s="179"/>
      <c r="R196" s="179"/>
      <c r="S196" s="179"/>
      <c r="T196" s="180"/>
      <c r="AT196" s="181" t="s">
        <v>111</v>
      </c>
      <c r="AU196" s="181" t="s">
        <v>6</v>
      </c>
      <c r="AV196" s="10" t="s">
        <v>78</v>
      </c>
      <c r="AW196" s="10" t="s">
        <v>31</v>
      </c>
      <c r="AX196" s="10" t="s">
        <v>6</v>
      </c>
      <c r="AY196" s="181" t="s">
        <v>108</v>
      </c>
    </row>
    <row r="197" spans="1:65" s="11" customFormat="1" ht="10.199999999999999">
      <c r="B197" s="182"/>
      <c r="C197" s="183"/>
      <c r="D197" s="167" t="s">
        <v>111</v>
      </c>
      <c r="E197" s="184" t="s">
        <v>18</v>
      </c>
      <c r="F197" s="185" t="s">
        <v>113</v>
      </c>
      <c r="G197" s="183"/>
      <c r="H197" s="186">
        <v>26</v>
      </c>
      <c r="I197" s="187"/>
      <c r="J197" s="183"/>
      <c r="K197" s="183"/>
      <c r="L197" s="188"/>
      <c r="M197" s="189"/>
      <c r="N197" s="190"/>
      <c r="O197" s="190"/>
      <c r="P197" s="190"/>
      <c r="Q197" s="190"/>
      <c r="R197" s="190"/>
      <c r="S197" s="190"/>
      <c r="T197" s="191"/>
      <c r="AT197" s="192" t="s">
        <v>111</v>
      </c>
      <c r="AU197" s="192" t="s">
        <v>6</v>
      </c>
      <c r="AV197" s="11" t="s">
        <v>107</v>
      </c>
      <c r="AW197" s="11" t="s">
        <v>31</v>
      </c>
      <c r="AX197" s="11" t="s">
        <v>76</v>
      </c>
      <c r="AY197" s="192" t="s">
        <v>108</v>
      </c>
    </row>
    <row r="198" spans="1:65" s="2" customFormat="1" ht="14.4" customHeight="1">
      <c r="A198" s="31"/>
      <c r="B198" s="32"/>
      <c r="C198" s="193" t="s">
        <v>197</v>
      </c>
      <c r="D198" s="193" t="s">
        <v>193</v>
      </c>
      <c r="E198" s="194" t="s">
        <v>269</v>
      </c>
      <c r="F198" s="195" t="s">
        <v>270</v>
      </c>
      <c r="G198" s="196" t="s">
        <v>105</v>
      </c>
      <c r="H198" s="197">
        <v>26</v>
      </c>
      <c r="I198" s="198"/>
      <c r="J198" s="197">
        <f>ROUND(I198*H198,15)</f>
        <v>0</v>
      </c>
      <c r="K198" s="195" t="s">
        <v>122</v>
      </c>
      <c r="L198" s="199"/>
      <c r="M198" s="200" t="s">
        <v>18</v>
      </c>
      <c r="N198" s="201" t="s">
        <v>40</v>
      </c>
      <c r="O198" s="61"/>
      <c r="P198" s="162">
        <f>O198*H198</f>
        <v>0</v>
      </c>
      <c r="Q198" s="162">
        <v>0</v>
      </c>
      <c r="R198" s="162">
        <f>Q198*H198</f>
        <v>0</v>
      </c>
      <c r="S198" s="162">
        <v>0</v>
      </c>
      <c r="T198" s="16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64" t="s">
        <v>129</v>
      </c>
      <c r="AT198" s="164" t="s">
        <v>193</v>
      </c>
      <c r="AU198" s="164" t="s">
        <v>6</v>
      </c>
      <c r="AY198" s="14" t="s">
        <v>108</v>
      </c>
      <c r="BE198" s="165">
        <f>IF(N198="základní",J198,0)</f>
        <v>0</v>
      </c>
      <c r="BF198" s="165">
        <f>IF(N198="snížená",J198,0)</f>
        <v>0</v>
      </c>
      <c r="BG198" s="165">
        <f>IF(N198="zákl. přenesená",J198,0)</f>
        <v>0</v>
      </c>
      <c r="BH198" s="165">
        <f>IF(N198="sníž. přenesená",J198,0)</f>
        <v>0</v>
      </c>
      <c r="BI198" s="165">
        <f>IF(N198="nulová",J198,0)</f>
        <v>0</v>
      </c>
      <c r="BJ198" s="14" t="s">
        <v>76</v>
      </c>
      <c r="BK198" s="166">
        <f>ROUND(I198*H198,15)</f>
        <v>0</v>
      </c>
      <c r="BL198" s="14" t="s">
        <v>107</v>
      </c>
      <c r="BM198" s="164" t="s">
        <v>271</v>
      </c>
    </row>
    <row r="199" spans="1:65" s="2" customFormat="1" ht="10.199999999999999">
      <c r="A199" s="31"/>
      <c r="B199" s="32"/>
      <c r="C199" s="33"/>
      <c r="D199" s="167" t="s">
        <v>109</v>
      </c>
      <c r="E199" s="33"/>
      <c r="F199" s="168" t="s">
        <v>272</v>
      </c>
      <c r="G199" s="33"/>
      <c r="H199" s="33"/>
      <c r="I199" s="105"/>
      <c r="J199" s="33"/>
      <c r="K199" s="33"/>
      <c r="L199" s="36"/>
      <c r="M199" s="169"/>
      <c r="N199" s="170"/>
      <c r="O199" s="61"/>
      <c r="P199" s="61"/>
      <c r="Q199" s="61"/>
      <c r="R199" s="61"/>
      <c r="S199" s="61"/>
      <c r="T199" s="62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109</v>
      </c>
      <c r="AU199" s="14" t="s">
        <v>6</v>
      </c>
    </row>
    <row r="200" spans="1:65" s="10" customFormat="1" ht="10.199999999999999">
      <c r="B200" s="171"/>
      <c r="C200" s="172"/>
      <c r="D200" s="167" t="s">
        <v>111</v>
      </c>
      <c r="E200" s="173" t="s">
        <v>18</v>
      </c>
      <c r="F200" s="174" t="s">
        <v>174</v>
      </c>
      <c r="G200" s="172"/>
      <c r="H200" s="175">
        <v>26</v>
      </c>
      <c r="I200" s="176"/>
      <c r="J200" s="172"/>
      <c r="K200" s="172"/>
      <c r="L200" s="177"/>
      <c r="M200" s="178"/>
      <c r="N200" s="179"/>
      <c r="O200" s="179"/>
      <c r="P200" s="179"/>
      <c r="Q200" s="179"/>
      <c r="R200" s="179"/>
      <c r="S200" s="179"/>
      <c r="T200" s="180"/>
      <c r="AT200" s="181" t="s">
        <v>111</v>
      </c>
      <c r="AU200" s="181" t="s">
        <v>6</v>
      </c>
      <c r="AV200" s="10" t="s">
        <v>78</v>
      </c>
      <c r="AW200" s="10" t="s">
        <v>31</v>
      </c>
      <c r="AX200" s="10" t="s">
        <v>6</v>
      </c>
      <c r="AY200" s="181" t="s">
        <v>108</v>
      </c>
    </row>
    <row r="201" spans="1:65" s="11" customFormat="1" ht="10.199999999999999">
      <c r="B201" s="182"/>
      <c r="C201" s="183"/>
      <c r="D201" s="167" t="s">
        <v>111</v>
      </c>
      <c r="E201" s="184" t="s">
        <v>18</v>
      </c>
      <c r="F201" s="185" t="s">
        <v>113</v>
      </c>
      <c r="G201" s="183"/>
      <c r="H201" s="186">
        <v>26</v>
      </c>
      <c r="I201" s="187"/>
      <c r="J201" s="183"/>
      <c r="K201" s="183"/>
      <c r="L201" s="188"/>
      <c r="M201" s="189"/>
      <c r="N201" s="190"/>
      <c r="O201" s="190"/>
      <c r="P201" s="190"/>
      <c r="Q201" s="190"/>
      <c r="R201" s="190"/>
      <c r="S201" s="190"/>
      <c r="T201" s="191"/>
      <c r="AT201" s="192" t="s">
        <v>111</v>
      </c>
      <c r="AU201" s="192" t="s">
        <v>6</v>
      </c>
      <c r="AV201" s="11" t="s">
        <v>107</v>
      </c>
      <c r="AW201" s="11" t="s">
        <v>31</v>
      </c>
      <c r="AX201" s="11" t="s">
        <v>76</v>
      </c>
      <c r="AY201" s="192" t="s">
        <v>108</v>
      </c>
    </row>
    <row r="202" spans="1:65" s="2" customFormat="1" ht="21.6" customHeight="1">
      <c r="A202" s="31"/>
      <c r="B202" s="32"/>
      <c r="C202" s="193" t="s">
        <v>273</v>
      </c>
      <c r="D202" s="193" t="s">
        <v>193</v>
      </c>
      <c r="E202" s="194" t="s">
        <v>274</v>
      </c>
      <c r="F202" s="195" t="s">
        <v>275</v>
      </c>
      <c r="G202" s="196" t="s">
        <v>188</v>
      </c>
      <c r="H202" s="197">
        <v>130</v>
      </c>
      <c r="I202" s="198"/>
      <c r="J202" s="197">
        <f>ROUND(I202*H202,15)</f>
        <v>0</v>
      </c>
      <c r="K202" s="195" t="s">
        <v>106</v>
      </c>
      <c r="L202" s="199"/>
      <c r="M202" s="200" t="s">
        <v>18</v>
      </c>
      <c r="N202" s="201" t="s">
        <v>40</v>
      </c>
      <c r="O202" s="61"/>
      <c r="P202" s="162">
        <f>O202*H202</f>
        <v>0</v>
      </c>
      <c r="Q202" s="162">
        <v>0</v>
      </c>
      <c r="R202" s="162">
        <f>Q202*H202</f>
        <v>0</v>
      </c>
      <c r="S202" s="162">
        <v>0</v>
      </c>
      <c r="T202" s="16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64" t="s">
        <v>129</v>
      </c>
      <c r="AT202" s="164" t="s">
        <v>193</v>
      </c>
      <c r="AU202" s="164" t="s">
        <v>6</v>
      </c>
      <c r="AY202" s="14" t="s">
        <v>108</v>
      </c>
      <c r="BE202" s="165">
        <f>IF(N202="základní",J202,0)</f>
        <v>0</v>
      </c>
      <c r="BF202" s="165">
        <f>IF(N202="snížená",J202,0)</f>
        <v>0</v>
      </c>
      <c r="BG202" s="165">
        <f>IF(N202="zákl. přenesená",J202,0)</f>
        <v>0</v>
      </c>
      <c r="BH202" s="165">
        <f>IF(N202="sníž. přenesená",J202,0)</f>
        <v>0</v>
      </c>
      <c r="BI202" s="165">
        <f>IF(N202="nulová",J202,0)</f>
        <v>0</v>
      </c>
      <c r="BJ202" s="14" t="s">
        <v>76</v>
      </c>
      <c r="BK202" s="166">
        <f>ROUND(I202*H202,15)</f>
        <v>0</v>
      </c>
      <c r="BL202" s="14" t="s">
        <v>107</v>
      </c>
      <c r="BM202" s="164" t="s">
        <v>276</v>
      </c>
    </row>
    <row r="203" spans="1:65" s="2" customFormat="1" ht="19.2">
      <c r="A203" s="31"/>
      <c r="B203" s="32"/>
      <c r="C203" s="33"/>
      <c r="D203" s="167" t="s">
        <v>109</v>
      </c>
      <c r="E203" s="33"/>
      <c r="F203" s="168" t="s">
        <v>275</v>
      </c>
      <c r="G203" s="33"/>
      <c r="H203" s="33"/>
      <c r="I203" s="105"/>
      <c r="J203" s="33"/>
      <c r="K203" s="33"/>
      <c r="L203" s="36"/>
      <c r="M203" s="169"/>
      <c r="N203" s="170"/>
      <c r="O203" s="61"/>
      <c r="P203" s="61"/>
      <c r="Q203" s="61"/>
      <c r="R203" s="61"/>
      <c r="S203" s="61"/>
      <c r="T203" s="62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109</v>
      </c>
      <c r="AU203" s="14" t="s">
        <v>6</v>
      </c>
    </row>
    <row r="204" spans="1:65" s="10" customFormat="1" ht="10.199999999999999">
      <c r="B204" s="171"/>
      <c r="C204" s="172"/>
      <c r="D204" s="167" t="s">
        <v>111</v>
      </c>
      <c r="E204" s="173" t="s">
        <v>18</v>
      </c>
      <c r="F204" s="174" t="s">
        <v>257</v>
      </c>
      <c r="G204" s="172"/>
      <c r="H204" s="175">
        <v>130</v>
      </c>
      <c r="I204" s="176"/>
      <c r="J204" s="172"/>
      <c r="K204" s="172"/>
      <c r="L204" s="177"/>
      <c r="M204" s="178"/>
      <c r="N204" s="179"/>
      <c r="O204" s="179"/>
      <c r="P204" s="179"/>
      <c r="Q204" s="179"/>
      <c r="R204" s="179"/>
      <c r="S204" s="179"/>
      <c r="T204" s="180"/>
      <c r="AT204" s="181" t="s">
        <v>111</v>
      </c>
      <c r="AU204" s="181" t="s">
        <v>6</v>
      </c>
      <c r="AV204" s="10" t="s">
        <v>78</v>
      </c>
      <c r="AW204" s="10" t="s">
        <v>31</v>
      </c>
      <c r="AX204" s="10" t="s">
        <v>6</v>
      </c>
      <c r="AY204" s="181" t="s">
        <v>108</v>
      </c>
    </row>
    <row r="205" spans="1:65" s="11" customFormat="1" ht="10.199999999999999">
      <c r="B205" s="182"/>
      <c r="C205" s="183"/>
      <c r="D205" s="167" t="s">
        <v>111</v>
      </c>
      <c r="E205" s="184" t="s">
        <v>18</v>
      </c>
      <c r="F205" s="185" t="s">
        <v>113</v>
      </c>
      <c r="G205" s="183"/>
      <c r="H205" s="186">
        <v>130</v>
      </c>
      <c r="I205" s="187"/>
      <c r="J205" s="183"/>
      <c r="K205" s="183"/>
      <c r="L205" s="188"/>
      <c r="M205" s="189"/>
      <c r="N205" s="190"/>
      <c r="O205" s="190"/>
      <c r="P205" s="190"/>
      <c r="Q205" s="190"/>
      <c r="R205" s="190"/>
      <c r="S205" s="190"/>
      <c r="T205" s="191"/>
      <c r="AT205" s="192" t="s">
        <v>111</v>
      </c>
      <c r="AU205" s="192" t="s">
        <v>6</v>
      </c>
      <c r="AV205" s="11" t="s">
        <v>107</v>
      </c>
      <c r="AW205" s="11" t="s">
        <v>31</v>
      </c>
      <c r="AX205" s="11" t="s">
        <v>76</v>
      </c>
      <c r="AY205" s="192" t="s">
        <v>108</v>
      </c>
    </row>
    <row r="206" spans="1:65" s="2" customFormat="1" ht="21.6" customHeight="1">
      <c r="A206" s="31"/>
      <c r="B206" s="32"/>
      <c r="C206" s="154" t="s">
        <v>200</v>
      </c>
      <c r="D206" s="154" t="s">
        <v>102</v>
      </c>
      <c r="E206" s="155" t="s">
        <v>277</v>
      </c>
      <c r="F206" s="156" t="s">
        <v>278</v>
      </c>
      <c r="G206" s="157" t="s">
        <v>188</v>
      </c>
      <c r="H206" s="158">
        <v>996</v>
      </c>
      <c r="I206" s="159"/>
      <c r="J206" s="158">
        <f>ROUND(I206*H206,15)</f>
        <v>0</v>
      </c>
      <c r="K206" s="156" t="s">
        <v>106</v>
      </c>
      <c r="L206" s="36"/>
      <c r="M206" s="160" t="s">
        <v>18</v>
      </c>
      <c r="N206" s="161" t="s">
        <v>40</v>
      </c>
      <c r="O206" s="61"/>
      <c r="P206" s="162">
        <f>O206*H206</f>
        <v>0</v>
      </c>
      <c r="Q206" s="162">
        <v>0</v>
      </c>
      <c r="R206" s="162">
        <f>Q206*H206</f>
        <v>0</v>
      </c>
      <c r="S206" s="162">
        <v>0</v>
      </c>
      <c r="T206" s="163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64" t="s">
        <v>107</v>
      </c>
      <c r="AT206" s="164" t="s">
        <v>102</v>
      </c>
      <c r="AU206" s="164" t="s">
        <v>6</v>
      </c>
      <c r="AY206" s="14" t="s">
        <v>108</v>
      </c>
      <c r="BE206" s="165">
        <f>IF(N206="základní",J206,0)</f>
        <v>0</v>
      </c>
      <c r="BF206" s="165">
        <f>IF(N206="snížená",J206,0)</f>
        <v>0</v>
      </c>
      <c r="BG206" s="165">
        <f>IF(N206="zákl. přenesená",J206,0)</f>
        <v>0</v>
      </c>
      <c r="BH206" s="165">
        <f>IF(N206="sníž. přenesená",J206,0)</f>
        <v>0</v>
      </c>
      <c r="BI206" s="165">
        <f>IF(N206="nulová",J206,0)</f>
        <v>0</v>
      </c>
      <c r="BJ206" s="14" t="s">
        <v>76</v>
      </c>
      <c r="BK206" s="166">
        <f>ROUND(I206*H206,15)</f>
        <v>0</v>
      </c>
      <c r="BL206" s="14" t="s">
        <v>107</v>
      </c>
      <c r="BM206" s="164" t="s">
        <v>279</v>
      </c>
    </row>
    <row r="207" spans="1:65" s="2" customFormat="1" ht="19.2">
      <c r="A207" s="31"/>
      <c r="B207" s="32"/>
      <c r="C207" s="33"/>
      <c r="D207" s="167" t="s">
        <v>109</v>
      </c>
      <c r="E207" s="33"/>
      <c r="F207" s="168" t="s">
        <v>280</v>
      </c>
      <c r="G207" s="33"/>
      <c r="H207" s="33"/>
      <c r="I207" s="105"/>
      <c r="J207" s="33"/>
      <c r="K207" s="33"/>
      <c r="L207" s="36"/>
      <c r="M207" s="169"/>
      <c r="N207" s="170"/>
      <c r="O207" s="61"/>
      <c r="P207" s="61"/>
      <c r="Q207" s="61"/>
      <c r="R207" s="61"/>
      <c r="S207" s="61"/>
      <c r="T207" s="62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109</v>
      </c>
      <c r="AU207" s="14" t="s">
        <v>6</v>
      </c>
    </row>
    <row r="208" spans="1:65" s="10" customFormat="1" ht="10.199999999999999">
      <c r="B208" s="171"/>
      <c r="C208" s="172"/>
      <c r="D208" s="167" t="s">
        <v>111</v>
      </c>
      <c r="E208" s="173" t="s">
        <v>18</v>
      </c>
      <c r="F208" s="174" t="s">
        <v>226</v>
      </c>
      <c r="G208" s="172"/>
      <c r="H208" s="175">
        <v>996</v>
      </c>
      <c r="I208" s="176"/>
      <c r="J208" s="172"/>
      <c r="K208" s="172"/>
      <c r="L208" s="177"/>
      <c r="M208" s="178"/>
      <c r="N208" s="179"/>
      <c r="O208" s="179"/>
      <c r="P208" s="179"/>
      <c r="Q208" s="179"/>
      <c r="R208" s="179"/>
      <c r="S208" s="179"/>
      <c r="T208" s="180"/>
      <c r="AT208" s="181" t="s">
        <v>111</v>
      </c>
      <c r="AU208" s="181" t="s">
        <v>6</v>
      </c>
      <c r="AV208" s="10" t="s">
        <v>78</v>
      </c>
      <c r="AW208" s="10" t="s">
        <v>31</v>
      </c>
      <c r="AX208" s="10" t="s">
        <v>6</v>
      </c>
      <c r="AY208" s="181" t="s">
        <v>108</v>
      </c>
    </row>
    <row r="209" spans="1:65" s="11" customFormat="1" ht="10.199999999999999">
      <c r="B209" s="182"/>
      <c r="C209" s="183"/>
      <c r="D209" s="167" t="s">
        <v>111</v>
      </c>
      <c r="E209" s="184" t="s">
        <v>18</v>
      </c>
      <c r="F209" s="185" t="s">
        <v>113</v>
      </c>
      <c r="G209" s="183"/>
      <c r="H209" s="186">
        <v>996</v>
      </c>
      <c r="I209" s="187"/>
      <c r="J209" s="183"/>
      <c r="K209" s="183"/>
      <c r="L209" s="188"/>
      <c r="M209" s="189"/>
      <c r="N209" s="190"/>
      <c r="O209" s="190"/>
      <c r="P209" s="190"/>
      <c r="Q209" s="190"/>
      <c r="R209" s="190"/>
      <c r="S209" s="190"/>
      <c r="T209" s="191"/>
      <c r="AT209" s="192" t="s">
        <v>111</v>
      </c>
      <c r="AU209" s="192" t="s">
        <v>6</v>
      </c>
      <c r="AV209" s="11" t="s">
        <v>107</v>
      </c>
      <c r="AW209" s="11" t="s">
        <v>31</v>
      </c>
      <c r="AX209" s="11" t="s">
        <v>76</v>
      </c>
      <c r="AY209" s="192" t="s">
        <v>108</v>
      </c>
    </row>
    <row r="210" spans="1:65" s="2" customFormat="1" ht="21.6" customHeight="1">
      <c r="A210" s="31"/>
      <c r="B210" s="32"/>
      <c r="C210" s="154" t="s">
        <v>281</v>
      </c>
      <c r="D210" s="154" t="s">
        <v>102</v>
      </c>
      <c r="E210" s="155" t="s">
        <v>282</v>
      </c>
      <c r="F210" s="156" t="s">
        <v>283</v>
      </c>
      <c r="G210" s="157" t="s">
        <v>121</v>
      </c>
      <c r="H210" s="158">
        <v>441.13799999999998</v>
      </c>
      <c r="I210" s="159"/>
      <c r="J210" s="158">
        <f>ROUND(I210*H210,15)</f>
        <v>0</v>
      </c>
      <c r="K210" s="156" t="s">
        <v>122</v>
      </c>
      <c r="L210" s="36"/>
      <c r="M210" s="160" t="s">
        <v>18</v>
      </c>
      <c r="N210" s="161" t="s">
        <v>40</v>
      </c>
      <c r="O210" s="61"/>
      <c r="P210" s="162">
        <f>O210*H210</f>
        <v>0</v>
      </c>
      <c r="Q210" s="162">
        <v>0</v>
      </c>
      <c r="R210" s="162">
        <f>Q210*H210</f>
        <v>0</v>
      </c>
      <c r="S210" s="162">
        <v>0</v>
      </c>
      <c r="T210" s="16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64" t="s">
        <v>107</v>
      </c>
      <c r="AT210" s="164" t="s">
        <v>102</v>
      </c>
      <c r="AU210" s="164" t="s">
        <v>6</v>
      </c>
      <c r="AY210" s="14" t="s">
        <v>108</v>
      </c>
      <c r="BE210" s="165">
        <f>IF(N210="základní",J210,0)</f>
        <v>0</v>
      </c>
      <c r="BF210" s="165">
        <f>IF(N210="snížená",J210,0)</f>
        <v>0</v>
      </c>
      <c r="BG210" s="165">
        <f>IF(N210="zákl. přenesená",J210,0)</f>
        <v>0</v>
      </c>
      <c r="BH210" s="165">
        <f>IF(N210="sníž. přenesená",J210,0)</f>
        <v>0</v>
      </c>
      <c r="BI210" s="165">
        <f>IF(N210="nulová",J210,0)</f>
        <v>0</v>
      </c>
      <c r="BJ210" s="14" t="s">
        <v>76</v>
      </c>
      <c r="BK210" s="166">
        <f>ROUND(I210*H210,15)</f>
        <v>0</v>
      </c>
      <c r="BL210" s="14" t="s">
        <v>107</v>
      </c>
      <c r="BM210" s="164" t="s">
        <v>284</v>
      </c>
    </row>
    <row r="211" spans="1:65" s="2" customFormat="1" ht="19.2">
      <c r="A211" s="31"/>
      <c r="B211" s="32"/>
      <c r="C211" s="33"/>
      <c r="D211" s="167" t="s">
        <v>109</v>
      </c>
      <c r="E211" s="33"/>
      <c r="F211" s="168" t="s">
        <v>285</v>
      </c>
      <c r="G211" s="33"/>
      <c r="H211" s="33"/>
      <c r="I211" s="105"/>
      <c r="J211" s="33"/>
      <c r="K211" s="33"/>
      <c r="L211" s="36"/>
      <c r="M211" s="169"/>
      <c r="N211" s="170"/>
      <c r="O211" s="61"/>
      <c r="P211" s="61"/>
      <c r="Q211" s="61"/>
      <c r="R211" s="61"/>
      <c r="S211" s="61"/>
      <c r="T211" s="62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109</v>
      </c>
      <c r="AU211" s="14" t="s">
        <v>6</v>
      </c>
    </row>
    <row r="212" spans="1:65" s="2" customFormat="1" ht="21.6" customHeight="1">
      <c r="A212" s="31"/>
      <c r="B212" s="32"/>
      <c r="C212" s="193" t="s">
        <v>204</v>
      </c>
      <c r="D212" s="193" t="s">
        <v>193</v>
      </c>
      <c r="E212" s="194" t="s">
        <v>286</v>
      </c>
      <c r="F212" s="195" t="s">
        <v>287</v>
      </c>
      <c r="G212" s="196" t="s">
        <v>121</v>
      </c>
      <c r="H212" s="197">
        <v>529.36599999999999</v>
      </c>
      <c r="I212" s="198"/>
      <c r="J212" s="197">
        <f>ROUND(I212*H212,15)</f>
        <v>0</v>
      </c>
      <c r="K212" s="195" t="s">
        <v>106</v>
      </c>
      <c r="L212" s="199"/>
      <c r="M212" s="200" t="s">
        <v>18</v>
      </c>
      <c r="N212" s="201" t="s">
        <v>40</v>
      </c>
      <c r="O212" s="61"/>
      <c r="P212" s="162">
        <f>O212*H212</f>
        <v>0</v>
      </c>
      <c r="Q212" s="162">
        <v>0</v>
      </c>
      <c r="R212" s="162">
        <f>Q212*H212</f>
        <v>0</v>
      </c>
      <c r="S212" s="162">
        <v>0</v>
      </c>
      <c r="T212" s="16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64" t="s">
        <v>129</v>
      </c>
      <c r="AT212" s="164" t="s">
        <v>193</v>
      </c>
      <c r="AU212" s="164" t="s">
        <v>6</v>
      </c>
      <c r="AY212" s="14" t="s">
        <v>108</v>
      </c>
      <c r="BE212" s="165">
        <f>IF(N212="základní",J212,0)</f>
        <v>0</v>
      </c>
      <c r="BF212" s="165">
        <f>IF(N212="snížená",J212,0)</f>
        <v>0</v>
      </c>
      <c r="BG212" s="165">
        <f>IF(N212="zákl. přenesená",J212,0)</f>
        <v>0</v>
      </c>
      <c r="BH212" s="165">
        <f>IF(N212="sníž. přenesená",J212,0)</f>
        <v>0</v>
      </c>
      <c r="BI212" s="165">
        <f>IF(N212="nulová",J212,0)</f>
        <v>0</v>
      </c>
      <c r="BJ212" s="14" t="s">
        <v>76</v>
      </c>
      <c r="BK212" s="166">
        <f>ROUND(I212*H212,15)</f>
        <v>0</v>
      </c>
      <c r="BL212" s="14" t="s">
        <v>107</v>
      </c>
      <c r="BM212" s="164" t="s">
        <v>288</v>
      </c>
    </row>
    <row r="213" spans="1:65" s="2" customFormat="1" ht="19.2">
      <c r="A213" s="31"/>
      <c r="B213" s="32"/>
      <c r="C213" s="33"/>
      <c r="D213" s="167" t="s">
        <v>109</v>
      </c>
      <c r="E213" s="33"/>
      <c r="F213" s="168" t="s">
        <v>287</v>
      </c>
      <c r="G213" s="33"/>
      <c r="H213" s="33"/>
      <c r="I213" s="105"/>
      <c r="J213" s="33"/>
      <c r="K213" s="33"/>
      <c r="L213" s="36"/>
      <c r="M213" s="169"/>
      <c r="N213" s="170"/>
      <c r="O213" s="61"/>
      <c r="P213" s="61"/>
      <c r="Q213" s="61"/>
      <c r="R213" s="61"/>
      <c r="S213" s="61"/>
      <c r="T213" s="62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109</v>
      </c>
      <c r="AU213" s="14" t="s">
        <v>6</v>
      </c>
    </row>
    <row r="214" spans="1:65" s="2" customFormat="1" ht="21.6" customHeight="1">
      <c r="A214" s="31"/>
      <c r="B214" s="32"/>
      <c r="C214" s="154" t="s">
        <v>289</v>
      </c>
      <c r="D214" s="154" t="s">
        <v>102</v>
      </c>
      <c r="E214" s="155" t="s">
        <v>290</v>
      </c>
      <c r="F214" s="156" t="s">
        <v>291</v>
      </c>
      <c r="G214" s="157" t="s">
        <v>105</v>
      </c>
      <c r="H214" s="158">
        <v>15</v>
      </c>
      <c r="I214" s="159"/>
      <c r="J214" s="158">
        <f>ROUND(I214*H214,15)</f>
        <v>0</v>
      </c>
      <c r="K214" s="156" t="s">
        <v>106</v>
      </c>
      <c r="L214" s="36"/>
      <c r="M214" s="160" t="s">
        <v>18</v>
      </c>
      <c r="N214" s="161" t="s">
        <v>40</v>
      </c>
      <c r="O214" s="61"/>
      <c r="P214" s="162">
        <f>O214*H214</f>
        <v>0</v>
      </c>
      <c r="Q214" s="162">
        <v>0</v>
      </c>
      <c r="R214" s="162">
        <f>Q214*H214</f>
        <v>0</v>
      </c>
      <c r="S214" s="162">
        <v>0</v>
      </c>
      <c r="T214" s="16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64" t="s">
        <v>107</v>
      </c>
      <c r="AT214" s="164" t="s">
        <v>102</v>
      </c>
      <c r="AU214" s="164" t="s">
        <v>6</v>
      </c>
      <c r="AY214" s="14" t="s">
        <v>108</v>
      </c>
      <c r="BE214" s="165">
        <f>IF(N214="základní",J214,0)</f>
        <v>0</v>
      </c>
      <c r="BF214" s="165">
        <f>IF(N214="snížená",J214,0)</f>
        <v>0</v>
      </c>
      <c r="BG214" s="165">
        <f>IF(N214="zákl. přenesená",J214,0)</f>
        <v>0</v>
      </c>
      <c r="BH214" s="165">
        <f>IF(N214="sníž. přenesená",J214,0)</f>
        <v>0</v>
      </c>
      <c r="BI214" s="165">
        <f>IF(N214="nulová",J214,0)</f>
        <v>0</v>
      </c>
      <c r="BJ214" s="14" t="s">
        <v>76</v>
      </c>
      <c r="BK214" s="166">
        <f>ROUND(I214*H214,15)</f>
        <v>0</v>
      </c>
      <c r="BL214" s="14" t="s">
        <v>107</v>
      </c>
      <c r="BM214" s="164" t="s">
        <v>292</v>
      </c>
    </row>
    <row r="215" spans="1:65" s="2" customFormat="1" ht="28.8">
      <c r="A215" s="31"/>
      <c r="B215" s="32"/>
      <c r="C215" s="33"/>
      <c r="D215" s="167" t="s">
        <v>109</v>
      </c>
      <c r="E215" s="33"/>
      <c r="F215" s="168" t="s">
        <v>293</v>
      </c>
      <c r="G215" s="33"/>
      <c r="H215" s="33"/>
      <c r="I215" s="105"/>
      <c r="J215" s="33"/>
      <c r="K215" s="33"/>
      <c r="L215" s="36"/>
      <c r="M215" s="169"/>
      <c r="N215" s="170"/>
      <c r="O215" s="61"/>
      <c r="P215" s="61"/>
      <c r="Q215" s="61"/>
      <c r="R215" s="61"/>
      <c r="S215" s="61"/>
      <c r="T215" s="62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109</v>
      </c>
      <c r="AU215" s="14" t="s">
        <v>6</v>
      </c>
    </row>
    <row r="216" spans="1:65" s="2" customFormat="1" ht="21.6" customHeight="1">
      <c r="A216" s="31"/>
      <c r="B216" s="32"/>
      <c r="C216" s="154" t="s">
        <v>209</v>
      </c>
      <c r="D216" s="154" t="s">
        <v>102</v>
      </c>
      <c r="E216" s="155" t="s">
        <v>294</v>
      </c>
      <c r="F216" s="156" t="s">
        <v>295</v>
      </c>
      <c r="G216" s="157" t="s">
        <v>105</v>
      </c>
      <c r="H216" s="158">
        <v>40</v>
      </c>
      <c r="I216" s="159"/>
      <c r="J216" s="158">
        <f>ROUND(I216*H216,15)</f>
        <v>0</v>
      </c>
      <c r="K216" s="156" t="s">
        <v>106</v>
      </c>
      <c r="L216" s="36"/>
      <c r="M216" s="160" t="s">
        <v>18</v>
      </c>
      <c r="N216" s="161" t="s">
        <v>40</v>
      </c>
      <c r="O216" s="61"/>
      <c r="P216" s="162">
        <f>O216*H216</f>
        <v>0</v>
      </c>
      <c r="Q216" s="162">
        <v>0</v>
      </c>
      <c r="R216" s="162">
        <f>Q216*H216</f>
        <v>0</v>
      </c>
      <c r="S216" s="162">
        <v>0</v>
      </c>
      <c r="T216" s="163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64" t="s">
        <v>107</v>
      </c>
      <c r="AT216" s="164" t="s">
        <v>102</v>
      </c>
      <c r="AU216" s="164" t="s">
        <v>6</v>
      </c>
      <c r="AY216" s="14" t="s">
        <v>108</v>
      </c>
      <c r="BE216" s="165">
        <f>IF(N216="základní",J216,0)</f>
        <v>0</v>
      </c>
      <c r="BF216" s="165">
        <f>IF(N216="snížená",J216,0)</f>
        <v>0</v>
      </c>
      <c r="BG216" s="165">
        <f>IF(N216="zákl. přenesená",J216,0)</f>
        <v>0</v>
      </c>
      <c r="BH216" s="165">
        <f>IF(N216="sníž. přenesená",J216,0)</f>
        <v>0</v>
      </c>
      <c r="BI216" s="165">
        <f>IF(N216="nulová",J216,0)</f>
        <v>0</v>
      </c>
      <c r="BJ216" s="14" t="s">
        <v>76</v>
      </c>
      <c r="BK216" s="166">
        <f>ROUND(I216*H216,15)</f>
        <v>0</v>
      </c>
      <c r="BL216" s="14" t="s">
        <v>107</v>
      </c>
      <c r="BM216" s="164" t="s">
        <v>296</v>
      </c>
    </row>
    <row r="217" spans="1:65" s="2" customFormat="1" ht="28.8">
      <c r="A217" s="31"/>
      <c r="B217" s="32"/>
      <c r="C217" s="33"/>
      <c r="D217" s="167" t="s">
        <v>109</v>
      </c>
      <c r="E217" s="33"/>
      <c r="F217" s="168" t="s">
        <v>297</v>
      </c>
      <c r="G217" s="33"/>
      <c r="H217" s="33"/>
      <c r="I217" s="105"/>
      <c r="J217" s="33"/>
      <c r="K217" s="33"/>
      <c r="L217" s="36"/>
      <c r="M217" s="169"/>
      <c r="N217" s="170"/>
      <c r="O217" s="61"/>
      <c r="P217" s="61"/>
      <c r="Q217" s="61"/>
      <c r="R217" s="61"/>
      <c r="S217" s="61"/>
      <c r="T217" s="62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109</v>
      </c>
      <c r="AU217" s="14" t="s">
        <v>6</v>
      </c>
    </row>
    <row r="218" spans="1:65" s="2" customFormat="1" ht="21.6" customHeight="1">
      <c r="A218" s="31"/>
      <c r="B218" s="32"/>
      <c r="C218" s="154" t="s">
        <v>298</v>
      </c>
      <c r="D218" s="154" t="s">
        <v>102</v>
      </c>
      <c r="E218" s="155" t="s">
        <v>299</v>
      </c>
      <c r="F218" s="156" t="s">
        <v>300</v>
      </c>
      <c r="G218" s="157" t="s">
        <v>105</v>
      </c>
      <c r="H218" s="158">
        <v>75</v>
      </c>
      <c r="I218" s="159"/>
      <c r="J218" s="158">
        <f>ROUND(I218*H218,15)</f>
        <v>0</v>
      </c>
      <c r="K218" s="156" t="s">
        <v>106</v>
      </c>
      <c r="L218" s="36"/>
      <c r="M218" s="160" t="s">
        <v>18</v>
      </c>
      <c r="N218" s="161" t="s">
        <v>40</v>
      </c>
      <c r="O218" s="61"/>
      <c r="P218" s="162">
        <f>O218*H218</f>
        <v>0</v>
      </c>
      <c r="Q218" s="162">
        <v>0</v>
      </c>
      <c r="R218" s="162">
        <f>Q218*H218</f>
        <v>0</v>
      </c>
      <c r="S218" s="162">
        <v>0</v>
      </c>
      <c r="T218" s="16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64" t="s">
        <v>107</v>
      </c>
      <c r="AT218" s="164" t="s">
        <v>102</v>
      </c>
      <c r="AU218" s="164" t="s">
        <v>6</v>
      </c>
      <c r="AY218" s="14" t="s">
        <v>108</v>
      </c>
      <c r="BE218" s="165">
        <f>IF(N218="základní",J218,0)</f>
        <v>0</v>
      </c>
      <c r="BF218" s="165">
        <f>IF(N218="snížená",J218,0)</f>
        <v>0</v>
      </c>
      <c r="BG218" s="165">
        <f>IF(N218="zákl. přenesená",J218,0)</f>
        <v>0</v>
      </c>
      <c r="BH218" s="165">
        <f>IF(N218="sníž. přenesená",J218,0)</f>
        <v>0</v>
      </c>
      <c r="BI218" s="165">
        <f>IF(N218="nulová",J218,0)</f>
        <v>0</v>
      </c>
      <c r="BJ218" s="14" t="s">
        <v>76</v>
      </c>
      <c r="BK218" s="166">
        <f>ROUND(I218*H218,15)</f>
        <v>0</v>
      </c>
      <c r="BL218" s="14" t="s">
        <v>107</v>
      </c>
      <c r="BM218" s="164" t="s">
        <v>301</v>
      </c>
    </row>
    <row r="219" spans="1:65" s="2" customFormat="1" ht="38.4">
      <c r="A219" s="31"/>
      <c r="B219" s="32"/>
      <c r="C219" s="33"/>
      <c r="D219" s="167" t="s">
        <v>109</v>
      </c>
      <c r="E219" s="33"/>
      <c r="F219" s="168" t="s">
        <v>302</v>
      </c>
      <c r="G219" s="33"/>
      <c r="H219" s="33"/>
      <c r="I219" s="105"/>
      <c r="J219" s="33"/>
      <c r="K219" s="33"/>
      <c r="L219" s="36"/>
      <c r="M219" s="169"/>
      <c r="N219" s="170"/>
      <c r="O219" s="61"/>
      <c r="P219" s="61"/>
      <c r="Q219" s="61"/>
      <c r="R219" s="61"/>
      <c r="S219" s="61"/>
      <c r="T219" s="62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109</v>
      </c>
      <c r="AU219" s="14" t="s">
        <v>6</v>
      </c>
    </row>
    <row r="220" spans="1:65" s="10" customFormat="1" ht="10.199999999999999">
      <c r="B220" s="171"/>
      <c r="C220" s="172"/>
      <c r="D220" s="167" t="s">
        <v>111</v>
      </c>
      <c r="E220" s="173" t="s">
        <v>18</v>
      </c>
      <c r="F220" s="174" t="s">
        <v>303</v>
      </c>
      <c r="G220" s="172"/>
      <c r="H220" s="175">
        <v>75</v>
      </c>
      <c r="I220" s="176"/>
      <c r="J220" s="172"/>
      <c r="K220" s="172"/>
      <c r="L220" s="177"/>
      <c r="M220" s="178"/>
      <c r="N220" s="179"/>
      <c r="O220" s="179"/>
      <c r="P220" s="179"/>
      <c r="Q220" s="179"/>
      <c r="R220" s="179"/>
      <c r="S220" s="179"/>
      <c r="T220" s="180"/>
      <c r="AT220" s="181" t="s">
        <v>111</v>
      </c>
      <c r="AU220" s="181" t="s">
        <v>6</v>
      </c>
      <c r="AV220" s="10" t="s">
        <v>78</v>
      </c>
      <c r="AW220" s="10" t="s">
        <v>31</v>
      </c>
      <c r="AX220" s="10" t="s">
        <v>6</v>
      </c>
      <c r="AY220" s="181" t="s">
        <v>108</v>
      </c>
    </row>
    <row r="221" spans="1:65" s="11" customFormat="1" ht="10.199999999999999">
      <c r="B221" s="182"/>
      <c r="C221" s="183"/>
      <c r="D221" s="167" t="s">
        <v>111</v>
      </c>
      <c r="E221" s="184" t="s">
        <v>18</v>
      </c>
      <c r="F221" s="185" t="s">
        <v>113</v>
      </c>
      <c r="G221" s="183"/>
      <c r="H221" s="186">
        <v>75</v>
      </c>
      <c r="I221" s="187"/>
      <c r="J221" s="183"/>
      <c r="K221" s="183"/>
      <c r="L221" s="188"/>
      <c r="M221" s="189"/>
      <c r="N221" s="190"/>
      <c r="O221" s="190"/>
      <c r="P221" s="190"/>
      <c r="Q221" s="190"/>
      <c r="R221" s="190"/>
      <c r="S221" s="190"/>
      <c r="T221" s="191"/>
      <c r="AT221" s="192" t="s">
        <v>111</v>
      </c>
      <c r="AU221" s="192" t="s">
        <v>6</v>
      </c>
      <c r="AV221" s="11" t="s">
        <v>107</v>
      </c>
      <c r="AW221" s="11" t="s">
        <v>31</v>
      </c>
      <c r="AX221" s="11" t="s">
        <v>76</v>
      </c>
      <c r="AY221" s="192" t="s">
        <v>108</v>
      </c>
    </row>
    <row r="222" spans="1:65" s="2" customFormat="1" ht="21.6" customHeight="1">
      <c r="A222" s="31"/>
      <c r="B222" s="32"/>
      <c r="C222" s="154" t="s">
        <v>214</v>
      </c>
      <c r="D222" s="154" t="s">
        <v>102</v>
      </c>
      <c r="E222" s="155" t="s">
        <v>304</v>
      </c>
      <c r="F222" s="156" t="s">
        <v>305</v>
      </c>
      <c r="G222" s="157" t="s">
        <v>105</v>
      </c>
      <c r="H222" s="158">
        <v>40</v>
      </c>
      <c r="I222" s="159"/>
      <c r="J222" s="158">
        <f>ROUND(I222*H222,15)</f>
        <v>0</v>
      </c>
      <c r="K222" s="156" t="s">
        <v>106</v>
      </c>
      <c r="L222" s="36"/>
      <c r="M222" s="160" t="s">
        <v>18</v>
      </c>
      <c r="N222" s="161" t="s">
        <v>40</v>
      </c>
      <c r="O222" s="61"/>
      <c r="P222" s="162">
        <f>O222*H222</f>
        <v>0</v>
      </c>
      <c r="Q222" s="162">
        <v>0</v>
      </c>
      <c r="R222" s="162">
        <f>Q222*H222</f>
        <v>0</v>
      </c>
      <c r="S222" s="162">
        <v>0</v>
      </c>
      <c r="T222" s="16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64" t="s">
        <v>107</v>
      </c>
      <c r="AT222" s="164" t="s">
        <v>102</v>
      </c>
      <c r="AU222" s="164" t="s">
        <v>6</v>
      </c>
      <c r="AY222" s="14" t="s">
        <v>108</v>
      </c>
      <c r="BE222" s="165">
        <f>IF(N222="základní",J222,0)</f>
        <v>0</v>
      </c>
      <c r="BF222" s="165">
        <f>IF(N222="snížená",J222,0)</f>
        <v>0</v>
      </c>
      <c r="BG222" s="165">
        <f>IF(N222="zákl. přenesená",J222,0)</f>
        <v>0</v>
      </c>
      <c r="BH222" s="165">
        <f>IF(N222="sníž. přenesená",J222,0)</f>
        <v>0</v>
      </c>
      <c r="BI222" s="165">
        <f>IF(N222="nulová",J222,0)</f>
        <v>0</v>
      </c>
      <c r="BJ222" s="14" t="s">
        <v>76</v>
      </c>
      <c r="BK222" s="166">
        <f>ROUND(I222*H222,15)</f>
        <v>0</v>
      </c>
      <c r="BL222" s="14" t="s">
        <v>107</v>
      </c>
      <c r="BM222" s="164" t="s">
        <v>306</v>
      </c>
    </row>
    <row r="223" spans="1:65" s="2" customFormat="1" ht="38.4">
      <c r="A223" s="31"/>
      <c r="B223" s="32"/>
      <c r="C223" s="33"/>
      <c r="D223" s="167" t="s">
        <v>109</v>
      </c>
      <c r="E223" s="33"/>
      <c r="F223" s="168" t="s">
        <v>307</v>
      </c>
      <c r="G223" s="33"/>
      <c r="H223" s="33"/>
      <c r="I223" s="105"/>
      <c r="J223" s="33"/>
      <c r="K223" s="33"/>
      <c r="L223" s="36"/>
      <c r="M223" s="169"/>
      <c r="N223" s="170"/>
      <c r="O223" s="61"/>
      <c r="P223" s="61"/>
      <c r="Q223" s="61"/>
      <c r="R223" s="61"/>
      <c r="S223" s="61"/>
      <c r="T223" s="62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109</v>
      </c>
      <c r="AU223" s="14" t="s">
        <v>6</v>
      </c>
    </row>
    <row r="224" spans="1:65" s="2" customFormat="1" ht="21.6" customHeight="1">
      <c r="A224" s="31"/>
      <c r="B224" s="32"/>
      <c r="C224" s="154" t="s">
        <v>308</v>
      </c>
      <c r="D224" s="154" t="s">
        <v>102</v>
      </c>
      <c r="E224" s="155" t="s">
        <v>309</v>
      </c>
      <c r="F224" s="156" t="s">
        <v>310</v>
      </c>
      <c r="G224" s="157" t="s">
        <v>196</v>
      </c>
      <c r="H224" s="158">
        <v>159.51599999999999</v>
      </c>
      <c r="I224" s="159"/>
      <c r="J224" s="158">
        <f>ROUND(I224*H224,15)</f>
        <v>0</v>
      </c>
      <c r="K224" s="156" t="s">
        <v>106</v>
      </c>
      <c r="L224" s="36"/>
      <c r="M224" s="160" t="s">
        <v>18</v>
      </c>
      <c r="N224" s="161" t="s">
        <v>40</v>
      </c>
      <c r="O224" s="61"/>
      <c r="P224" s="162">
        <f>O224*H224</f>
        <v>0</v>
      </c>
      <c r="Q224" s="162">
        <v>0</v>
      </c>
      <c r="R224" s="162">
        <f>Q224*H224</f>
        <v>0</v>
      </c>
      <c r="S224" s="162">
        <v>0</v>
      </c>
      <c r="T224" s="16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64" t="s">
        <v>107</v>
      </c>
      <c r="AT224" s="164" t="s">
        <v>102</v>
      </c>
      <c r="AU224" s="164" t="s">
        <v>6</v>
      </c>
      <c r="AY224" s="14" t="s">
        <v>108</v>
      </c>
      <c r="BE224" s="165">
        <f>IF(N224="základní",J224,0)</f>
        <v>0</v>
      </c>
      <c r="BF224" s="165">
        <f>IF(N224="snížená",J224,0)</f>
        <v>0</v>
      </c>
      <c r="BG224" s="165">
        <f>IF(N224="zákl. přenesená",J224,0)</f>
        <v>0</v>
      </c>
      <c r="BH224" s="165">
        <f>IF(N224="sníž. přenesená",J224,0)</f>
        <v>0</v>
      </c>
      <c r="BI224" s="165">
        <f>IF(N224="nulová",J224,0)</f>
        <v>0</v>
      </c>
      <c r="BJ224" s="14" t="s">
        <v>76</v>
      </c>
      <c r="BK224" s="166">
        <f>ROUND(I224*H224,15)</f>
        <v>0</v>
      </c>
      <c r="BL224" s="14" t="s">
        <v>107</v>
      </c>
      <c r="BM224" s="164" t="s">
        <v>311</v>
      </c>
    </row>
    <row r="225" spans="1:65" s="2" customFormat="1" ht="38.4">
      <c r="A225" s="31"/>
      <c r="B225" s="32"/>
      <c r="C225" s="33"/>
      <c r="D225" s="167" t="s">
        <v>109</v>
      </c>
      <c r="E225" s="33"/>
      <c r="F225" s="168" t="s">
        <v>312</v>
      </c>
      <c r="G225" s="33"/>
      <c r="H225" s="33"/>
      <c r="I225" s="105"/>
      <c r="J225" s="33"/>
      <c r="K225" s="33"/>
      <c r="L225" s="36"/>
      <c r="M225" s="169"/>
      <c r="N225" s="170"/>
      <c r="O225" s="61"/>
      <c r="P225" s="61"/>
      <c r="Q225" s="61"/>
      <c r="R225" s="61"/>
      <c r="S225" s="61"/>
      <c r="T225" s="62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109</v>
      </c>
      <c r="AU225" s="14" t="s">
        <v>6</v>
      </c>
    </row>
    <row r="226" spans="1:65" s="2" customFormat="1" ht="32.4" customHeight="1">
      <c r="A226" s="31"/>
      <c r="B226" s="32"/>
      <c r="C226" s="154" t="s">
        <v>219</v>
      </c>
      <c r="D226" s="154" t="s">
        <v>102</v>
      </c>
      <c r="E226" s="155" t="s">
        <v>313</v>
      </c>
      <c r="F226" s="156" t="s">
        <v>314</v>
      </c>
      <c r="G226" s="157" t="s">
        <v>128</v>
      </c>
      <c r="H226" s="158">
        <v>88.62</v>
      </c>
      <c r="I226" s="159"/>
      <c r="J226" s="158">
        <f>ROUND(I226*H226,15)</f>
        <v>0</v>
      </c>
      <c r="K226" s="156" t="s">
        <v>106</v>
      </c>
      <c r="L226" s="36"/>
      <c r="M226" s="160" t="s">
        <v>18</v>
      </c>
      <c r="N226" s="161" t="s">
        <v>40</v>
      </c>
      <c r="O226" s="61"/>
      <c r="P226" s="162">
        <f>O226*H226</f>
        <v>0</v>
      </c>
      <c r="Q226" s="162">
        <v>0</v>
      </c>
      <c r="R226" s="162">
        <f>Q226*H226</f>
        <v>0</v>
      </c>
      <c r="S226" s="162">
        <v>0</v>
      </c>
      <c r="T226" s="16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64" t="s">
        <v>107</v>
      </c>
      <c r="AT226" s="164" t="s">
        <v>102</v>
      </c>
      <c r="AU226" s="164" t="s">
        <v>6</v>
      </c>
      <c r="AY226" s="14" t="s">
        <v>108</v>
      </c>
      <c r="BE226" s="165">
        <f>IF(N226="základní",J226,0)</f>
        <v>0</v>
      </c>
      <c r="BF226" s="165">
        <f>IF(N226="snížená",J226,0)</f>
        <v>0</v>
      </c>
      <c r="BG226" s="165">
        <f>IF(N226="zákl. přenesená",J226,0)</f>
        <v>0</v>
      </c>
      <c r="BH226" s="165">
        <f>IF(N226="sníž. přenesená",J226,0)</f>
        <v>0</v>
      </c>
      <c r="BI226" s="165">
        <f>IF(N226="nulová",J226,0)</f>
        <v>0</v>
      </c>
      <c r="BJ226" s="14" t="s">
        <v>76</v>
      </c>
      <c r="BK226" s="166">
        <f>ROUND(I226*H226,15)</f>
        <v>0</v>
      </c>
      <c r="BL226" s="14" t="s">
        <v>107</v>
      </c>
      <c r="BM226" s="164" t="s">
        <v>315</v>
      </c>
    </row>
    <row r="227" spans="1:65" s="2" customFormat="1" ht="28.8">
      <c r="A227" s="31"/>
      <c r="B227" s="32"/>
      <c r="C227" s="33"/>
      <c r="D227" s="167" t="s">
        <v>109</v>
      </c>
      <c r="E227" s="33"/>
      <c r="F227" s="168" t="s">
        <v>316</v>
      </c>
      <c r="G227" s="33"/>
      <c r="H227" s="33"/>
      <c r="I227" s="105"/>
      <c r="J227" s="33"/>
      <c r="K227" s="33"/>
      <c r="L227" s="36"/>
      <c r="M227" s="169"/>
      <c r="N227" s="170"/>
      <c r="O227" s="61"/>
      <c r="P227" s="61"/>
      <c r="Q227" s="61"/>
      <c r="R227" s="61"/>
      <c r="S227" s="61"/>
      <c r="T227" s="62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109</v>
      </c>
      <c r="AU227" s="14" t="s">
        <v>6</v>
      </c>
    </row>
    <row r="228" spans="1:65" s="2" customFormat="1" ht="21.6" customHeight="1">
      <c r="A228" s="31"/>
      <c r="B228" s="32"/>
      <c r="C228" s="154" t="s">
        <v>317</v>
      </c>
      <c r="D228" s="154" t="s">
        <v>102</v>
      </c>
      <c r="E228" s="155" t="s">
        <v>318</v>
      </c>
      <c r="F228" s="156" t="s">
        <v>319</v>
      </c>
      <c r="G228" s="157" t="s">
        <v>128</v>
      </c>
      <c r="H228" s="158">
        <v>223.47</v>
      </c>
      <c r="I228" s="159"/>
      <c r="J228" s="158">
        <f>ROUND(I228*H228,15)</f>
        <v>0</v>
      </c>
      <c r="K228" s="156" t="s">
        <v>106</v>
      </c>
      <c r="L228" s="36"/>
      <c r="M228" s="160" t="s">
        <v>18</v>
      </c>
      <c r="N228" s="161" t="s">
        <v>40</v>
      </c>
      <c r="O228" s="61"/>
      <c r="P228" s="162">
        <f>O228*H228</f>
        <v>0</v>
      </c>
      <c r="Q228" s="162">
        <v>0</v>
      </c>
      <c r="R228" s="162">
        <f>Q228*H228</f>
        <v>0</v>
      </c>
      <c r="S228" s="162">
        <v>0</v>
      </c>
      <c r="T228" s="163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64" t="s">
        <v>107</v>
      </c>
      <c r="AT228" s="164" t="s">
        <v>102</v>
      </c>
      <c r="AU228" s="164" t="s">
        <v>6</v>
      </c>
      <c r="AY228" s="14" t="s">
        <v>108</v>
      </c>
      <c r="BE228" s="165">
        <f>IF(N228="základní",J228,0)</f>
        <v>0</v>
      </c>
      <c r="BF228" s="165">
        <f>IF(N228="snížená",J228,0)</f>
        <v>0</v>
      </c>
      <c r="BG228" s="165">
        <f>IF(N228="zákl. přenesená",J228,0)</f>
        <v>0</v>
      </c>
      <c r="BH228" s="165">
        <f>IF(N228="sníž. přenesená",J228,0)</f>
        <v>0</v>
      </c>
      <c r="BI228" s="165">
        <f>IF(N228="nulová",J228,0)</f>
        <v>0</v>
      </c>
      <c r="BJ228" s="14" t="s">
        <v>76</v>
      </c>
      <c r="BK228" s="166">
        <f>ROUND(I228*H228,15)</f>
        <v>0</v>
      </c>
      <c r="BL228" s="14" t="s">
        <v>107</v>
      </c>
      <c r="BM228" s="164" t="s">
        <v>320</v>
      </c>
    </row>
    <row r="229" spans="1:65" s="2" customFormat="1" ht="28.8">
      <c r="A229" s="31"/>
      <c r="B229" s="32"/>
      <c r="C229" s="33"/>
      <c r="D229" s="167" t="s">
        <v>109</v>
      </c>
      <c r="E229" s="33"/>
      <c r="F229" s="168" t="s">
        <v>321</v>
      </c>
      <c r="G229" s="33"/>
      <c r="H229" s="33"/>
      <c r="I229" s="105"/>
      <c r="J229" s="33"/>
      <c r="K229" s="33"/>
      <c r="L229" s="36"/>
      <c r="M229" s="169"/>
      <c r="N229" s="170"/>
      <c r="O229" s="61"/>
      <c r="P229" s="61"/>
      <c r="Q229" s="61"/>
      <c r="R229" s="61"/>
      <c r="S229" s="61"/>
      <c r="T229" s="62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109</v>
      </c>
      <c r="AU229" s="14" t="s">
        <v>6</v>
      </c>
    </row>
    <row r="230" spans="1:65" s="10" customFormat="1" ht="10.199999999999999">
      <c r="B230" s="171"/>
      <c r="C230" s="172"/>
      <c r="D230" s="167" t="s">
        <v>111</v>
      </c>
      <c r="E230" s="173" t="s">
        <v>18</v>
      </c>
      <c r="F230" s="174" t="s">
        <v>322</v>
      </c>
      <c r="G230" s="172"/>
      <c r="H230" s="175">
        <v>223.47</v>
      </c>
      <c r="I230" s="176"/>
      <c r="J230" s="172"/>
      <c r="K230" s="172"/>
      <c r="L230" s="177"/>
      <c r="M230" s="178"/>
      <c r="N230" s="179"/>
      <c r="O230" s="179"/>
      <c r="P230" s="179"/>
      <c r="Q230" s="179"/>
      <c r="R230" s="179"/>
      <c r="S230" s="179"/>
      <c r="T230" s="180"/>
      <c r="AT230" s="181" t="s">
        <v>111</v>
      </c>
      <c r="AU230" s="181" t="s">
        <v>6</v>
      </c>
      <c r="AV230" s="10" t="s">
        <v>78</v>
      </c>
      <c r="AW230" s="10" t="s">
        <v>31</v>
      </c>
      <c r="AX230" s="10" t="s">
        <v>6</v>
      </c>
      <c r="AY230" s="181" t="s">
        <v>108</v>
      </c>
    </row>
    <row r="231" spans="1:65" s="11" customFormat="1" ht="10.199999999999999">
      <c r="B231" s="182"/>
      <c r="C231" s="183"/>
      <c r="D231" s="167" t="s">
        <v>111</v>
      </c>
      <c r="E231" s="184" t="s">
        <v>18</v>
      </c>
      <c r="F231" s="185" t="s">
        <v>113</v>
      </c>
      <c r="G231" s="183"/>
      <c r="H231" s="186">
        <v>223.47</v>
      </c>
      <c r="I231" s="187"/>
      <c r="J231" s="183"/>
      <c r="K231" s="183"/>
      <c r="L231" s="188"/>
      <c r="M231" s="189"/>
      <c r="N231" s="190"/>
      <c r="O231" s="190"/>
      <c r="P231" s="190"/>
      <c r="Q231" s="190"/>
      <c r="R231" s="190"/>
      <c r="S231" s="190"/>
      <c r="T231" s="191"/>
      <c r="AT231" s="192" t="s">
        <v>111</v>
      </c>
      <c r="AU231" s="192" t="s">
        <v>6</v>
      </c>
      <c r="AV231" s="11" t="s">
        <v>107</v>
      </c>
      <c r="AW231" s="11" t="s">
        <v>31</v>
      </c>
      <c r="AX231" s="11" t="s">
        <v>76</v>
      </c>
      <c r="AY231" s="192" t="s">
        <v>108</v>
      </c>
    </row>
    <row r="232" spans="1:65" s="2" customFormat="1" ht="14.4" customHeight="1">
      <c r="A232" s="31"/>
      <c r="B232" s="32"/>
      <c r="C232" s="193" t="s">
        <v>224</v>
      </c>
      <c r="D232" s="193" t="s">
        <v>193</v>
      </c>
      <c r="E232" s="194" t="s">
        <v>323</v>
      </c>
      <c r="F232" s="195" t="s">
        <v>324</v>
      </c>
      <c r="G232" s="196" t="s">
        <v>196</v>
      </c>
      <c r="H232" s="197">
        <v>402.24599999999998</v>
      </c>
      <c r="I232" s="198"/>
      <c r="J232" s="197">
        <f>ROUND(I232*H232,15)</f>
        <v>0</v>
      </c>
      <c r="K232" s="195" t="s">
        <v>106</v>
      </c>
      <c r="L232" s="199"/>
      <c r="M232" s="200" t="s">
        <v>18</v>
      </c>
      <c r="N232" s="201" t="s">
        <v>40</v>
      </c>
      <c r="O232" s="61"/>
      <c r="P232" s="162">
        <f>O232*H232</f>
        <v>0</v>
      </c>
      <c r="Q232" s="162">
        <v>0</v>
      </c>
      <c r="R232" s="162">
        <f>Q232*H232</f>
        <v>0</v>
      </c>
      <c r="S232" s="162">
        <v>0</v>
      </c>
      <c r="T232" s="16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64" t="s">
        <v>129</v>
      </c>
      <c r="AT232" s="164" t="s">
        <v>193</v>
      </c>
      <c r="AU232" s="164" t="s">
        <v>6</v>
      </c>
      <c r="AY232" s="14" t="s">
        <v>108</v>
      </c>
      <c r="BE232" s="165">
        <f>IF(N232="základní",J232,0)</f>
        <v>0</v>
      </c>
      <c r="BF232" s="165">
        <f>IF(N232="snížená",J232,0)</f>
        <v>0</v>
      </c>
      <c r="BG232" s="165">
        <f>IF(N232="zákl. přenesená",J232,0)</f>
        <v>0</v>
      </c>
      <c r="BH232" s="165">
        <f>IF(N232="sníž. přenesená",J232,0)</f>
        <v>0</v>
      </c>
      <c r="BI232" s="165">
        <f>IF(N232="nulová",J232,0)</f>
        <v>0</v>
      </c>
      <c r="BJ232" s="14" t="s">
        <v>76</v>
      </c>
      <c r="BK232" s="166">
        <f>ROUND(I232*H232,15)</f>
        <v>0</v>
      </c>
      <c r="BL232" s="14" t="s">
        <v>107</v>
      </c>
      <c r="BM232" s="164" t="s">
        <v>325</v>
      </c>
    </row>
    <row r="233" spans="1:65" s="2" customFormat="1" ht="10.199999999999999">
      <c r="A233" s="31"/>
      <c r="B233" s="32"/>
      <c r="C233" s="33"/>
      <c r="D233" s="167" t="s">
        <v>109</v>
      </c>
      <c r="E233" s="33"/>
      <c r="F233" s="168" t="s">
        <v>324</v>
      </c>
      <c r="G233" s="33"/>
      <c r="H233" s="33"/>
      <c r="I233" s="105"/>
      <c r="J233" s="33"/>
      <c r="K233" s="33"/>
      <c r="L233" s="36"/>
      <c r="M233" s="169"/>
      <c r="N233" s="170"/>
      <c r="O233" s="61"/>
      <c r="P233" s="61"/>
      <c r="Q233" s="61"/>
      <c r="R233" s="61"/>
      <c r="S233" s="61"/>
      <c r="T233" s="62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109</v>
      </c>
      <c r="AU233" s="14" t="s">
        <v>6</v>
      </c>
    </row>
    <row r="234" spans="1:65" s="10" customFormat="1" ht="10.199999999999999">
      <c r="B234" s="171"/>
      <c r="C234" s="172"/>
      <c r="D234" s="167" t="s">
        <v>111</v>
      </c>
      <c r="E234" s="173" t="s">
        <v>18</v>
      </c>
      <c r="F234" s="174" t="s">
        <v>326</v>
      </c>
      <c r="G234" s="172"/>
      <c r="H234" s="175">
        <v>402.24599999999998</v>
      </c>
      <c r="I234" s="176"/>
      <c r="J234" s="172"/>
      <c r="K234" s="172"/>
      <c r="L234" s="177"/>
      <c r="M234" s="178"/>
      <c r="N234" s="179"/>
      <c r="O234" s="179"/>
      <c r="P234" s="179"/>
      <c r="Q234" s="179"/>
      <c r="R234" s="179"/>
      <c r="S234" s="179"/>
      <c r="T234" s="180"/>
      <c r="AT234" s="181" t="s">
        <v>111</v>
      </c>
      <c r="AU234" s="181" t="s">
        <v>6</v>
      </c>
      <c r="AV234" s="10" t="s">
        <v>78</v>
      </c>
      <c r="AW234" s="10" t="s">
        <v>31</v>
      </c>
      <c r="AX234" s="10" t="s">
        <v>6</v>
      </c>
      <c r="AY234" s="181" t="s">
        <v>108</v>
      </c>
    </row>
    <row r="235" spans="1:65" s="11" customFormat="1" ht="10.199999999999999">
      <c r="B235" s="182"/>
      <c r="C235" s="183"/>
      <c r="D235" s="167" t="s">
        <v>111</v>
      </c>
      <c r="E235" s="184" t="s">
        <v>18</v>
      </c>
      <c r="F235" s="185" t="s">
        <v>113</v>
      </c>
      <c r="G235" s="183"/>
      <c r="H235" s="186">
        <v>402.24599999999998</v>
      </c>
      <c r="I235" s="187"/>
      <c r="J235" s="183"/>
      <c r="K235" s="183"/>
      <c r="L235" s="188"/>
      <c r="M235" s="189"/>
      <c r="N235" s="190"/>
      <c r="O235" s="190"/>
      <c r="P235" s="190"/>
      <c r="Q235" s="190"/>
      <c r="R235" s="190"/>
      <c r="S235" s="190"/>
      <c r="T235" s="191"/>
      <c r="AT235" s="192" t="s">
        <v>111</v>
      </c>
      <c r="AU235" s="192" t="s">
        <v>6</v>
      </c>
      <c r="AV235" s="11" t="s">
        <v>107</v>
      </c>
      <c r="AW235" s="11" t="s">
        <v>31</v>
      </c>
      <c r="AX235" s="11" t="s">
        <v>76</v>
      </c>
      <c r="AY235" s="192" t="s">
        <v>108</v>
      </c>
    </row>
    <row r="236" spans="1:65" s="2" customFormat="1" ht="21.6" customHeight="1">
      <c r="A236" s="31"/>
      <c r="B236" s="32"/>
      <c r="C236" s="154" t="s">
        <v>327</v>
      </c>
      <c r="D236" s="154" t="s">
        <v>102</v>
      </c>
      <c r="E236" s="155" t="s">
        <v>328</v>
      </c>
      <c r="F236" s="156" t="s">
        <v>329</v>
      </c>
      <c r="G236" s="157" t="s">
        <v>188</v>
      </c>
      <c r="H236" s="158">
        <v>25</v>
      </c>
      <c r="I236" s="159"/>
      <c r="J236" s="158">
        <f>ROUND(I236*H236,15)</f>
        <v>0</v>
      </c>
      <c r="K236" s="156" t="s">
        <v>106</v>
      </c>
      <c r="L236" s="36"/>
      <c r="M236" s="160" t="s">
        <v>18</v>
      </c>
      <c r="N236" s="161" t="s">
        <v>40</v>
      </c>
      <c r="O236" s="61"/>
      <c r="P236" s="162">
        <f>O236*H236</f>
        <v>0</v>
      </c>
      <c r="Q236" s="162">
        <v>0</v>
      </c>
      <c r="R236" s="162">
        <f>Q236*H236</f>
        <v>0</v>
      </c>
      <c r="S236" s="162">
        <v>0</v>
      </c>
      <c r="T236" s="16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64" t="s">
        <v>107</v>
      </c>
      <c r="AT236" s="164" t="s">
        <v>102</v>
      </c>
      <c r="AU236" s="164" t="s">
        <v>6</v>
      </c>
      <c r="AY236" s="14" t="s">
        <v>108</v>
      </c>
      <c r="BE236" s="165">
        <f>IF(N236="základní",J236,0)</f>
        <v>0</v>
      </c>
      <c r="BF236" s="165">
        <f>IF(N236="snížená",J236,0)</f>
        <v>0</v>
      </c>
      <c r="BG236" s="165">
        <f>IF(N236="zákl. přenesená",J236,0)</f>
        <v>0</v>
      </c>
      <c r="BH236" s="165">
        <f>IF(N236="sníž. přenesená",J236,0)</f>
        <v>0</v>
      </c>
      <c r="BI236" s="165">
        <f>IF(N236="nulová",J236,0)</f>
        <v>0</v>
      </c>
      <c r="BJ236" s="14" t="s">
        <v>76</v>
      </c>
      <c r="BK236" s="166">
        <f>ROUND(I236*H236,15)</f>
        <v>0</v>
      </c>
      <c r="BL236" s="14" t="s">
        <v>107</v>
      </c>
      <c r="BM236" s="164" t="s">
        <v>330</v>
      </c>
    </row>
    <row r="237" spans="1:65" s="2" customFormat="1" ht="10.199999999999999">
      <c r="A237" s="31"/>
      <c r="B237" s="32"/>
      <c r="C237" s="33"/>
      <c r="D237" s="167" t="s">
        <v>109</v>
      </c>
      <c r="E237" s="33"/>
      <c r="F237" s="168" t="s">
        <v>329</v>
      </c>
      <c r="G237" s="33"/>
      <c r="H237" s="33"/>
      <c r="I237" s="105"/>
      <c r="J237" s="33"/>
      <c r="K237" s="33"/>
      <c r="L237" s="36"/>
      <c r="M237" s="169"/>
      <c r="N237" s="170"/>
      <c r="O237" s="61"/>
      <c r="P237" s="61"/>
      <c r="Q237" s="61"/>
      <c r="R237" s="61"/>
      <c r="S237" s="61"/>
      <c r="T237" s="62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109</v>
      </c>
      <c r="AU237" s="14" t="s">
        <v>6</v>
      </c>
    </row>
    <row r="238" spans="1:65" s="10" customFormat="1" ht="10.199999999999999">
      <c r="B238" s="171"/>
      <c r="C238" s="172"/>
      <c r="D238" s="167" t="s">
        <v>111</v>
      </c>
      <c r="E238" s="173" t="s">
        <v>18</v>
      </c>
      <c r="F238" s="174" t="s">
        <v>231</v>
      </c>
      <c r="G238" s="172"/>
      <c r="H238" s="175">
        <v>25</v>
      </c>
      <c r="I238" s="176"/>
      <c r="J238" s="172"/>
      <c r="K238" s="172"/>
      <c r="L238" s="177"/>
      <c r="M238" s="178"/>
      <c r="N238" s="179"/>
      <c r="O238" s="179"/>
      <c r="P238" s="179"/>
      <c r="Q238" s="179"/>
      <c r="R238" s="179"/>
      <c r="S238" s="179"/>
      <c r="T238" s="180"/>
      <c r="AT238" s="181" t="s">
        <v>111</v>
      </c>
      <c r="AU238" s="181" t="s">
        <v>6</v>
      </c>
      <c r="AV238" s="10" t="s">
        <v>78</v>
      </c>
      <c r="AW238" s="10" t="s">
        <v>31</v>
      </c>
      <c r="AX238" s="10" t="s">
        <v>6</v>
      </c>
      <c r="AY238" s="181" t="s">
        <v>108</v>
      </c>
    </row>
    <row r="239" spans="1:65" s="11" customFormat="1" ht="10.199999999999999">
      <c r="B239" s="182"/>
      <c r="C239" s="183"/>
      <c r="D239" s="167" t="s">
        <v>111</v>
      </c>
      <c r="E239" s="184" t="s">
        <v>18</v>
      </c>
      <c r="F239" s="185" t="s">
        <v>113</v>
      </c>
      <c r="G239" s="183"/>
      <c r="H239" s="186">
        <v>25</v>
      </c>
      <c r="I239" s="187"/>
      <c r="J239" s="183"/>
      <c r="K239" s="183"/>
      <c r="L239" s="188"/>
      <c r="M239" s="189"/>
      <c r="N239" s="190"/>
      <c r="O239" s="190"/>
      <c r="P239" s="190"/>
      <c r="Q239" s="190"/>
      <c r="R239" s="190"/>
      <c r="S239" s="190"/>
      <c r="T239" s="191"/>
      <c r="AT239" s="192" t="s">
        <v>111</v>
      </c>
      <c r="AU239" s="192" t="s">
        <v>6</v>
      </c>
      <c r="AV239" s="11" t="s">
        <v>107</v>
      </c>
      <c r="AW239" s="11" t="s">
        <v>31</v>
      </c>
      <c r="AX239" s="11" t="s">
        <v>76</v>
      </c>
      <c r="AY239" s="192" t="s">
        <v>108</v>
      </c>
    </row>
    <row r="240" spans="1:65" s="2" customFormat="1" ht="21.6" customHeight="1">
      <c r="A240" s="31"/>
      <c r="B240" s="32"/>
      <c r="C240" s="154" t="s">
        <v>229</v>
      </c>
      <c r="D240" s="154" t="s">
        <v>102</v>
      </c>
      <c r="E240" s="155" t="s">
        <v>331</v>
      </c>
      <c r="F240" s="156" t="s">
        <v>332</v>
      </c>
      <c r="G240" s="157" t="s">
        <v>121</v>
      </c>
      <c r="H240" s="158">
        <v>320</v>
      </c>
      <c r="I240" s="159"/>
      <c r="J240" s="158">
        <f>ROUND(I240*H240,15)</f>
        <v>0</v>
      </c>
      <c r="K240" s="156" t="s">
        <v>106</v>
      </c>
      <c r="L240" s="36"/>
      <c r="M240" s="160" t="s">
        <v>18</v>
      </c>
      <c r="N240" s="161" t="s">
        <v>40</v>
      </c>
      <c r="O240" s="61"/>
      <c r="P240" s="162">
        <f>O240*H240</f>
        <v>0</v>
      </c>
      <c r="Q240" s="162">
        <v>0</v>
      </c>
      <c r="R240" s="162">
        <f>Q240*H240</f>
        <v>0</v>
      </c>
      <c r="S240" s="162">
        <v>0</v>
      </c>
      <c r="T240" s="163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64" t="s">
        <v>107</v>
      </c>
      <c r="AT240" s="164" t="s">
        <v>102</v>
      </c>
      <c r="AU240" s="164" t="s">
        <v>6</v>
      </c>
      <c r="AY240" s="14" t="s">
        <v>108</v>
      </c>
      <c r="BE240" s="165">
        <f>IF(N240="základní",J240,0)</f>
        <v>0</v>
      </c>
      <c r="BF240" s="165">
        <f>IF(N240="snížená",J240,0)</f>
        <v>0</v>
      </c>
      <c r="BG240" s="165">
        <f>IF(N240="zákl. přenesená",J240,0)</f>
        <v>0</v>
      </c>
      <c r="BH240" s="165">
        <f>IF(N240="sníž. přenesená",J240,0)</f>
        <v>0</v>
      </c>
      <c r="BI240" s="165">
        <f>IF(N240="nulová",J240,0)</f>
        <v>0</v>
      </c>
      <c r="BJ240" s="14" t="s">
        <v>76</v>
      </c>
      <c r="BK240" s="166">
        <f>ROUND(I240*H240,15)</f>
        <v>0</v>
      </c>
      <c r="BL240" s="14" t="s">
        <v>107</v>
      </c>
      <c r="BM240" s="164" t="s">
        <v>333</v>
      </c>
    </row>
    <row r="241" spans="1:65" s="2" customFormat="1" ht="19.2">
      <c r="A241" s="31"/>
      <c r="B241" s="32"/>
      <c r="C241" s="33"/>
      <c r="D241" s="167" t="s">
        <v>109</v>
      </c>
      <c r="E241" s="33"/>
      <c r="F241" s="168" t="s">
        <v>334</v>
      </c>
      <c r="G241" s="33"/>
      <c r="H241" s="33"/>
      <c r="I241" s="105"/>
      <c r="J241" s="33"/>
      <c r="K241" s="33"/>
      <c r="L241" s="36"/>
      <c r="M241" s="169"/>
      <c r="N241" s="170"/>
      <c r="O241" s="61"/>
      <c r="P241" s="61"/>
      <c r="Q241" s="61"/>
      <c r="R241" s="61"/>
      <c r="S241" s="61"/>
      <c r="T241" s="62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109</v>
      </c>
      <c r="AU241" s="14" t="s">
        <v>6</v>
      </c>
    </row>
    <row r="242" spans="1:65" s="10" customFormat="1" ht="10.199999999999999">
      <c r="B242" s="171"/>
      <c r="C242" s="172"/>
      <c r="D242" s="167" t="s">
        <v>111</v>
      </c>
      <c r="E242" s="173" t="s">
        <v>18</v>
      </c>
      <c r="F242" s="174" t="s">
        <v>335</v>
      </c>
      <c r="G242" s="172"/>
      <c r="H242" s="175">
        <v>320</v>
      </c>
      <c r="I242" s="176"/>
      <c r="J242" s="172"/>
      <c r="K242" s="172"/>
      <c r="L242" s="177"/>
      <c r="M242" s="178"/>
      <c r="N242" s="179"/>
      <c r="O242" s="179"/>
      <c r="P242" s="179"/>
      <c r="Q242" s="179"/>
      <c r="R242" s="179"/>
      <c r="S242" s="179"/>
      <c r="T242" s="180"/>
      <c r="AT242" s="181" t="s">
        <v>111</v>
      </c>
      <c r="AU242" s="181" t="s">
        <v>6</v>
      </c>
      <c r="AV242" s="10" t="s">
        <v>78</v>
      </c>
      <c r="AW242" s="10" t="s">
        <v>31</v>
      </c>
      <c r="AX242" s="10" t="s">
        <v>6</v>
      </c>
      <c r="AY242" s="181" t="s">
        <v>108</v>
      </c>
    </row>
    <row r="243" spans="1:65" s="11" customFormat="1" ht="10.199999999999999">
      <c r="B243" s="182"/>
      <c r="C243" s="183"/>
      <c r="D243" s="167" t="s">
        <v>111</v>
      </c>
      <c r="E243" s="184" t="s">
        <v>18</v>
      </c>
      <c r="F243" s="185" t="s">
        <v>113</v>
      </c>
      <c r="G243" s="183"/>
      <c r="H243" s="186">
        <v>320</v>
      </c>
      <c r="I243" s="187"/>
      <c r="J243" s="183"/>
      <c r="K243" s="183"/>
      <c r="L243" s="188"/>
      <c r="M243" s="189"/>
      <c r="N243" s="190"/>
      <c r="O243" s="190"/>
      <c r="P243" s="190"/>
      <c r="Q243" s="190"/>
      <c r="R243" s="190"/>
      <c r="S243" s="190"/>
      <c r="T243" s="191"/>
      <c r="AT243" s="192" t="s">
        <v>111</v>
      </c>
      <c r="AU243" s="192" t="s">
        <v>6</v>
      </c>
      <c r="AV243" s="11" t="s">
        <v>107</v>
      </c>
      <c r="AW243" s="11" t="s">
        <v>31</v>
      </c>
      <c r="AX243" s="11" t="s">
        <v>76</v>
      </c>
      <c r="AY243" s="192" t="s">
        <v>108</v>
      </c>
    </row>
    <row r="244" spans="1:65" s="2" customFormat="1" ht="21.6" customHeight="1">
      <c r="A244" s="31"/>
      <c r="B244" s="32"/>
      <c r="C244" s="154" t="s">
        <v>336</v>
      </c>
      <c r="D244" s="154" t="s">
        <v>102</v>
      </c>
      <c r="E244" s="155" t="s">
        <v>337</v>
      </c>
      <c r="F244" s="156" t="s">
        <v>338</v>
      </c>
      <c r="G244" s="157" t="s">
        <v>196</v>
      </c>
      <c r="H244" s="158">
        <v>33.15</v>
      </c>
      <c r="I244" s="159"/>
      <c r="J244" s="158">
        <f>ROUND(I244*H244,15)</f>
        <v>0</v>
      </c>
      <c r="K244" s="156" t="s">
        <v>106</v>
      </c>
      <c r="L244" s="36"/>
      <c r="M244" s="160" t="s">
        <v>18</v>
      </c>
      <c r="N244" s="161" t="s">
        <v>40</v>
      </c>
      <c r="O244" s="61"/>
      <c r="P244" s="162">
        <f>O244*H244</f>
        <v>0</v>
      </c>
      <c r="Q244" s="162">
        <v>0</v>
      </c>
      <c r="R244" s="162">
        <f>Q244*H244</f>
        <v>0</v>
      </c>
      <c r="S244" s="162">
        <v>0</v>
      </c>
      <c r="T244" s="163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64" t="s">
        <v>107</v>
      </c>
      <c r="AT244" s="164" t="s">
        <v>102</v>
      </c>
      <c r="AU244" s="164" t="s">
        <v>6</v>
      </c>
      <c r="AY244" s="14" t="s">
        <v>108</v>
      </c>
      <c r="BE244" s="165">
        <f>IF(N244="základní",J244,0)</f>
        <v>0</v>
      </c>
      <c r="BF244" s="165">
        <f>IF(N244="snížená",J244,0)</f>
        <v>0</v>
      </c>
      <c r="BG244" s="165">
        <f>IF(N244="zákl. přenesená",J244,0)</f>
        <v>0</v>
      </c>
      <c r="BH244" s="165">
        <f>IF(N244="sníž. přenesená",J244,0)</f>
        <v>0</v>
      </c>
      <c r="BI244" s="165">
        <f>IF(N244="nulová",J244,0)</f>
        <v>0</v>
      </c>
      <c r="BJ244" s="14" t="s">
        <v>76</v>
      </c>
      <c r="BK244" s="166">
        <f>ROUND(I244*H244,15)</f>
        <v>0</v>
      </c>
      <c r="BL244" s="14" t="s">
        <v>107</v>
      </c>
      <c r="BM244" s="164" t="s">
        <v>339</v>
      </c>
    </row>
    <row r="245" spans="1:65" s="2" customFormat="1" ht="19.2">
      <c r="A245" s="31"/>
      <c r="B245" s="32"/>
      <c r="C245" s="33"/>
      <c r="D245" s="167" t="s">
        <v>109</v>
      </c>
      <c r="E245" s="33"/>
      <c r="F245" s="168" t="s">
        <v>340</v>
      </c>
      <c r="G245" s="33"/>
      <c r="H245" s="33"/>
      <c r="I245" s="105"/>
      <c r="J245" s="33"/>
      <c r="K245" s="33"/>
      <c r="L245" s="36"/>
      <c r="M245" s="169"/>
      <c r="N245" s="170"/>
      <c r="O245" s="61"/>
      <c r="P245" s="61"/>
      <c r="Q245" s="61"/>
      <c r="R245" s="61"/>
      <c r="S245" s="61"/>
      <c r="T245" s="62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109</v>
      </c>
      <c r="AU245" s="14" t="s">
        <v>6</v>
      </c>
    </row>
    <row r="246" spans="1:65" s="10" customFormat="1" ht="10.199999999999999">
      <c r="B246" s="171"/>
      <c r="C246" s="172"/>
      <c r="D246" s="167" t="s">
        <v>111</v>
      </c>
      <c r="E246" s="173" t="s">
        <v>18</v>
      </c>
      <c r="F246" s="174" t="s">
        <v>341</v>
      </c>
      <c r="G246" s="172"/>
      <c r="H246" s="175">
        <v>6</v>
      </c>
      <c r="I246" s="176"/>
      <c r="J246" s="172"/>
      <c r="K246" s="172"/>
      <c r="L246" s="177"/>
      <c r="M246" s="178"/>
      <c r="N246" s="179"/>
      <c r="O246" s="179"/>
      <c r="P246" s="179"/>
      <c r="Q246" s="179"/>
      <c r="R246" s="179"/>
      <c r="S246" s="179"/>
      <c r="T246" s="180"/>
      <c r="AT246" s="181" t="s">
        <v>111</v>
      </c>
      <c r="AU246" s="181" t="s">
        <v>6</v>
      </c>
      <c r="AV246" s="10" t="s">
        <v>78</v>
      </c>
      <c r="AW246" s="10" t="s">
        <v>31</v>
      </c>
      <c r="AX246" s="10" t="s">
        <v>6</v>
      </c>
      <c r="AY246" s="181" t="s">
        <v>108</v>
      </c>
    </row>
    <row r="247" spans="1:65" s="10" customFormat="1" ht="10.199999999999999">
      <c r="B247" s="171"/>
      <c r="C247" s="172"/>
      <c r="D247" s="167" t="s">
        <v>111</v>
      </c>
      <c r="E247" s="173" t="s">
        <v>18</v>
      </c>
      <c r="F247" s="174" t="s">
        <v>342</v>
      </c>
      <c r="G247" s="172"/>
      <c r="H247" s="175">
        <v>24</v>
      </c>
      <c r="I247" s="176"/>
      <c r="J247" s="172"/>
      <c r="K247" s="172"/>
      <c r="L247" s="177"/>
      <c r="M247" s="178"/>
      <c r="N247" s="179"/>
      <c r="O247" s="179"/>
      <c r="P247" s="179"/>
      <c r="Q247" s="179"/>
      <c r="R247" s="179"/>
      <c r="S247" s="179"/>
      <c r="T247" s="180"/>
      <c r="AT247" s="181" t="s">
        <v>111</v>
      </c>
      <c r="AU247" s="181" t="s">
        <v>6</v>
      </c>
      <c r="AV247" s="10" t="s">
        <v>78</v>
      </c>
      <c r="AW247" s="10" t="s">
        <v>31</v>
      </c>
      <c r="AX247" s="10" t="s">
        <v>6</v>
      </c>
      <c r="AY247" s="181" t="s">
        <v>108</v>
      </c>
    </row>
    <row r="248" spans="1:65" s="10" customFormat="1" ht="10.199999999999999">
      <c r="B248" s="171"/>
      <c r="C248" s="172"/>
      <c r="D248" s="167" t="s">
        <v>111</v>
      </c>
      <c r="E248" s="173" t="s">
        <v>18</v>
      </c>
      <c r="F248" s="174" t="s">
        <v>343</v>
      </c>
      <c r="G248" s="172"/>
      <c r="H248" s="175">
        <v>3.15</v>
      </c>
      <c r="I248" s="176"/>
      <c r="J248" s="172"/>
      <c r="K248" s="172"/>
      <c r="L248" s="177"/>
      <c r="M248" s="178"/>
      <c r="N248" s="179"/>
      <c r="O248" s="179"/>
      <c r="P248" s="179"/>
      <c r="Q248" s="179"/>
      <c r="R248" s="179"/>
      <c r="S248" s="179"/>
      <c r="T248" s="180"/>
      <c r="AT248" s="181" t="s">
        <v>111</v>
      </c>
      <c r="AU248" s="181" t="s">
        <v>6</v>
      </c>
      <c r="AV248" s="10" t="s">
        <v>78</v>
      </c>
      <c r="AW248" s="10" t="s">
        <v>31</v>
      </c>
      <c r="AX248" s="10" t="s">
        <v>6</v>
      </c>
      <c r="AY248" s="181" t="s">
        <v>108</v>
      </c>
    </row>
    <row r="249" spans="1:65" s="11" customFormat="1" ht="10.199999999999999">
      <c r="B249" s="182"/>
      <c r="C249" s="183"/>
      <c r="D249" s="167" t="s">
        <v>111</v>
      </c>
      <c r="E249" s="184" t="s">
        <v>18</v>
      </c>
      <c r="F249" s="185" t="s">
        <v>113</v>
      </c>
      <c r="G249" s="183"/>
      <c r="H249" s="186">
        <v>33.15</v>
      </c>
      <c r="I249" s="187"/>
      <c r="J249" s="183"/>
      <c r="K249" s="183"/>
      <c r="L249" s="188"/>
      <c r="M249" s="189"/>
      <c r="N249" s="190"/>
      <c r="O249" s="190"/>
      <c r="P249" s="190"/>
      <c r="Q249" s="190"/>
      <c r="R249" s="190"/>
      <c r="S249" s="190"/>
      <c r="T249" s="191"/>
      <c r="AT249" s="192" t="s">
        <v>111</v>
      </c>
      <c r="AU249" s="192" t="s">
        <v>6</v>
      </c>
      <c r="AV249" s="11" t="s">
        <v>107</v>
      </c>
      <c r="AW249" s="11" t="s">
        <v>31</v>
      </c>
      <c r="AX249" s="11" t="s">
        <v>76</v>
      </c>
      <c r="AY249" s="192" t="s">
        <v>108</v>
      </c>
    </row>
    <row r="250" spans="1:65" s="2" customFormat="1" ht="32.4" customHeight="1">
      <c r="A250" s="31"/>
      <c r="B250" s="32"/>
      <c r="C250" s="154" t="s">
        <v>234</v>
      </c>
      <c r="D250" s="154" t="s">
        <v>102</v>
      </c>
      <c r="E250" s="155" t="s">
        <v>344</v>
      </c>
      <c r="F250" s="156" t="s">
        <v>345</v>
      </c>
      <c r="G250" s="157" t="s">
        <v>128</v>
      </c>
      <c r="H250" s="158">
        <v>197.80699999999999</v>
      </c>
      <c r="I250" s="159"/>
      <c r="J250" s="158">
        <f>ROUND(I250*H250,15)</f>
        <v>0</v>
      </c>
      <c r="K250" s="156" t="s">
        <v>106</v>
      </c>
      <c r="L250" s="36"/>
      <c r="M250" s="160" t="s">
        <v>18</v>
      </c>
      <c r="N250" s="161" t="s">
        <v>40</v>
      </c>
      <c r="O250" s="61"/>
      <c r="P250" s="162">
        <f>O250*H250</f>
        <v>0</v>
      </c>
      <c r="Q250" s="162">
        <v>0</v>
      </c>
      <c r="R250" s="162">
        <f>Q250*H250</f>
        <v>0</v>
      </c>
      <c r="S250" s="162">
        <v>0</v>
      </c>
      <c r="T250" s="16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64" t="s">
        <v>107</v>
      </c>
      <c r="AT250" s="164" t="s">
        <v>102</v>
      </c>
      <c r="AU250" s="164" t="s">
        <v>6</v>
      </c>
      <c r="AY250" s="14" t="s">
        <v>108</v>
      </c>
      <c r="BE250" s="165">
        <f>IF(N250="základní",J250,0)</f>
        <v>0</v>
      </c>
      <c r="BF250" s="165">
        <f>IF(N250="snížená",J250,0)</f>
        <v>0</v>
      </c>
      <c r="BG250" s="165">
        <f>IF(N250="zákl. přenesená",J250,0)</f>
        <v>0</v>
      </c>
      <c r="BH250" s="165">
        <f>IF(N250="sníž. přenesená",J250,0)</f>
        <v>0</v>
      </c>
      <c r="BI250" s="165">
        <f>IF(N250="nulová",J250,0)</f>
        <v>0</v>
      </c>
      <c r="BJ250" s="14" t="s">
        <v>76</v>
      </c>
      <c r="BK250" s="166">
        <f>ROUND(I250*H250,15)</f>
        <v>0</v>
      </c>
      <c r="BL250" s="14" t="s">
        <v>107</v>
      </c>
      <c r="BM250" s="164" t="s">
        <v>346</v>
      </c>
    </row>
    <row r="251" spans="1:65" s="2" customFormat="1" ht="38.4">
      <c r="A251" s="31"/>
      <c r="B251" s="32"/>
      <c r="C251" s="33"/>
      <c r="D251" s="167" t="s">
        <v>109</v>
      </c>
      <c r="E251" s="33"/>
      <c r="F251" s="168" t="s">
        <v>347</v>
      </c>
      <c r="G251" s="33"/>
      <c r="H251" s="33"/>
      <c r="I251" s="105"/>
      <c r="J251" s="33"/>
      <c r="K251" s="33"/>
      <c r="L251" s="36"/>
      <c r="M251" s="169"/>
      <c r="N251" s="170"/>
      <c r="O251" s="61"/>
      <c r="P251" s="61"/>
      <c r="Q251" s="61"/>
      <c r="R251" s="61"/>
      <c r="S251" s="61"/>
      <c r="T251" s="62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109</v>
      </c>
      <c r="AU251" s="14" t="s">
        <v>6</v>
      </c>
    </row>
    <row r="252" spans="1:65" s="2" customFormat="1" ht="14.4" customHeight="1">
      <c r="A252" s="31"/>
      <c r="B252" s="32"/>
      <c r="C252" s="193" t="s">
        <v>348</v>
      </c>
      <c r="D252" s="193" t="s">
        <v>193</v>
      </c>
      <c r="E252" s="194" t="s">
        <v>349</v>
      </c>
      <c r="F252" s="195" t="s">
        <v>350</v>
      </c>
      <c r="G252" s="196" t="s">
        <v>196</v>
      </c>
      <c r="H252" s="197">
        <v>144.37299999999999</v>
      </c>
      <c r="I252" s="198"/>
      <c r="J252" s="197">
        <f>ROUND(I252*H252,15)</f>
        <v>0</v>
      </c>
      <c r="K252" s="195" t="s">
        <v>106</v>
      </c>
      <c r="L252" s="199"/>
      <c r="M252" s="200" t="s">
        <v>18</v>
      </c>
      <c r="N252" s="201" t="s">
        <v>40</v>
      </c>
      <c r="O252" s="61"/>
      <c r="P252" s="162">
        <f>O252*H252</f>
        <v>0</v>
      </c>
      <c r="Q252" s="162">
        <v>0</v>
      </c>
      <c r="R252" s="162">
        <f>Q252*H252</f>
        <v>0</v>
      </c>
      <c r="S252" s="162">
        <v>0</v>
      </c>
      <c r="T252" s="16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64" t="s">
        <v>129</v>
      </c>
      <c r="AT252" s="164" t="s">
        <v>193</v>
      </c>
      <c r="AU252" s="164" t="s">
        <v>6</v>
      </c>
      <c r="AY252" s="14" t="s">
        <v>108</v>
      </c>
      <c r="BE252" s="165">
        <f>IF(N252="základní",J252,0)</f>
        <v>0</v>
      </c>
      <c r="BF252" s="165">
        <f>IF(N252="snížená",J252,0)</f>
        <v>0</v>
      </c>
      <c r="BG252" s="165">
        <f>IF(N252="zákl. přenesená",J252,0)</f>
        <v>0</v>
      </c>
      <c r="BH252" s="165">
        <f>IF(N252="sníž. přenesená",J252,0)</f>
        <v>0</v>
      </c>
      <c r="BI252" s="165">
        <f>IF(N252="nulová",J252,0)</f>
        <v>0</v>
      </c>
      <c r="BJ252" s="14" t="s">
        <v>76</v>
      </c>
      <c r="BK252" s="166">
        <f>ROUND(I252*H252,15)</f>
        <v>0</v>
      </c>
      <c r="BL252" s="14" t="s">
        <v>107</v>
      </c>
      <c r="BM252" s="164" t="s">
        <v>351</v>
      </c>
    </row>
    <row r="253" spans="1:65" s="2" customFormat="1" ht="10.199999999999999">
      <c r="A253" s="31"/>
      <c r="B253" s="32"/>
      <c r="C253" s="33"/>
      <c r="D253" s="167" t="s">
        <v>109</v>
      </c>
      <c r="E253" s="33"/>
      <c r="F253" s="168" t="s">
        <v>350</v>
      </c>
      <c r="G253" s="33"/>
      <c r="H253" s="33"/>
      <c r="I253" s="105"/>
      <c r="J253" s="33"/>
      <c r="K253" s="33"/>
      <c r="L253" s="36"/>
      <c r="M253" s="169"/>
      <c r="N253" s="170"/>
      <c r="O253" s="61"/>
      <c r="P253" s="61"/>
      <c r="Q253" s="61"/>
      <c r="R253" s="61"/>
      <c r="S253" s="61"/>
      <c r="T253" s="62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109</v>
      </c>
      <c r="AU253" s="14" t="s">
        <v>6</v>
      </c>
    </row>
    <row r="254" spans="1:65" s="2" customFormat="1" ht="14.4" customHeight="1">
      <c r="A254" s="31"/>
      <c r="B254" s="32"/>
      <c r="C254" s="193" t="s">
        <v>237</v>
      </c>
      <c r="D254" s="193" t="s">
        <v>193</v>
      </c>
      <c r="E254" s="194" t="s">
        <v>352</v>
      </c>
      <c r="F254" s="195" t="s">
        <v>353</v>
      </c>
      <c r="G254" s="196" t="s">
        <v>196</v>
      </c>
      <c r="H254" s="197">
        <v>211.68</v>
      </c>
      <c r="I254" s="198"/>
      <c r="J254" s="197">
        <f>ROUND(I254*H254,15)</f>
        <v>0</v>
      </c>
      <c r="K254" s="195" t="s">
        <v>106</v>
      </c>
      <c r="L254" s="199"/>
      <c r="M254" s="200" t="s">
        <v>18</v>
      </c>
      <c r="N254" s="201" t="s">
        <v>40</v>
      </c>
      <c r="O254" s="61"/>
      <c r="P254" s="162">
        <f>O254*H254</f>
        <v>0</v>
      </c>
      <c r="Q254" s="162">
        <v>0</v>
      </c>
      <c r="R254" s="162">
        <f>Q254*H254</f>
        <v>0</v>
      </c>
      <c r="S254" s="162">
        <v>0</v>
      </c>
      <c r="T254" s="163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64" t="s">
        <v>129</v>
      </c>
      <c r="AT254" s="164" t="s">
        <v>193</v>
      </c>
      <c r="AU254" s="164" t="s">
        <v>6</v>
      </c>
      <c r="AY254" s="14" t="s">
        <v>108</v>
      </c>
      <c r="BE254" s="165">
        <f>IF(N254="základní",J254,0)</f>
        <v>0</v>
      </c>
      <c r="BF254" s="165">
        <f>IF(N254="snížená",J254,0)</f>
        <v>0</v>
      </c>
      <c r="BG254" s="165">
        <f>IF(N254="zákl. přenesená",J254,0)</f>
        <v>0</v>
      </c>
      <c r="BH254" s="165">
        <f>IF(N254="sníž. přenesená",J254,0)</f>
        <v>0</v>
      </c>
      <c r="BI254" s="165">
        <f>IF(N254="nulová",J254,0)</f>
        <v>0</v>
      </c>
      <c r="BJ254" s="14" t="s">
        <v>76</v>
      </c>
      <c r="BK254" s="166">
        <f>ROUND(I254*H254,15)</f>
        <v>0</v>
      </c>
      <c r="BL254" s="14" t="s">
        <v>107</v>
      </c>
      <c r="BM254" s="164" t="s">
        <v>354</v>
      </c>
    </row>
    <row r="255" spans="1:65" s="2" customFormat="1" ht="10.199999999999999">
      <c r="A255" s="31"/>
      <c r="B255" s="32"/>
      <c r="C255" s="33"/>
      <c r="D255" s="167" t="s">
        <v>109</v>
      </c>
      <c r="E255" s="33"/>
      <c r="F255" s="168" t="s">
        <v>353</v>
      </c>
      <c r="G255" s="33"/>
      <c r="H255" s="33"/>
      <c r="I255" s="105"/>
      <c r="J255" s="33"/>
      <c r="K255" s="33"/>
      <c r="L255" s="36"/>
      <c r="M255" s="169"/>
      <c r="N255" s="170"/>
      <c r="O255" s="61"/>
      <c r="P255" s="61"/>
      <c r="Q255" s="61"/>
      <c r="R255" s="61"/>
      <c r="S255" s="61"/>
      <c r="T255" s="62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109</v>
      </c>
      <c r="AU255" s="14" t="s">
        <v>6</v>
      </c>
    </row>
    <row r="256" spans="1:65" s="10" customFormat="1" ht="10.199999999999999">
      <c r="B256" s="171"/>
      <c r="C256" s="172"/>
      <c r="D256" s="167" t="s">
        <v>111</v>
      </c>
      <c r="E256" s="173" t="s">
        <v>18</v>
      </c>
      <c r="F256" s="174" t="s">
        <v>355</v>
      </c>
      <c r="G256" s="172"/>
      <c r="H256" s="175">
        <v>211.68</v>
      </c>
      <c r="I256" s="176"/>
      <c r="J256" s="172"/>
      <c r="K256" s="172"/>
      <c r="L256" s="177"/>
      <c r="M256" s="178"/>
      <c r="N256" s="179"/>
      <c r="O256" s="179"/>
      <c r="P256" s="179"/>
      <c r="Q256" s="179"/>
      <c r="R256" s="179"/>
      <c r="S256" s="179"/>
      <c r="T256" s="180"/>
      <c r="AT256" s="181" t="s">
        <v>111</v>
      </c>
      <c r="AU256" s="181" t="s">
        <v>6</v>
      </c>
      <c r="AV256" s="10" t="s">
        <v>78</v>
      </c>
      <c r="AW256" s="10" t="s">
        <v>31</v>
      </c>
      <c r="AX256" s="10" t="s">
        <v>6</v>
      </c>
      <c r="AY256" s="181" t="s">
        <v>108</v>
      </c>
    </row>
    <row r="257" spans="1:65" s="11" customFormat="1" ht="10.199999999999999">
      <c r="B257" s="182"/>
      <c r="C257" s="183"/>
      <c r="D257" s="167" t="s">
        <v>111</v>
      </c>
      <c r="E257" s="184" t="s">
        <v>18</v>
      </c>
      <c r="F257" s="185" t="s">
        <v>113</v>
      </c>
      <c r="G257" s="183"/>
      <c r="H257" s="186">
        <v>211.68</v>
      </c>
      <c r="I257" s="187"/>
      <c r="J257" s="183"/>
      <c r="K257" s="183"/>
      <c r="L257" s="188"/>
      <c r="M257" s="189"/>
      <c r="N257" s="190"/>
      <c r="O257" s="190"/>
      <c r="P257" s="190"/>
      <c r="Q257" s="190"/>
      <c r="R257" s="190"/>
      <c r="S257" s="190"/>
      <c r="T257" s="191"/>
      <c r="AT257" s="192" t="s">
        <v>111</v>
      </c>
      <c r="AU257" s="192" t="s">
        <v>6</v>
      </c>
      <c r="AV257" s="11" t="s">
        <v>107</v>
      </c>
      <c r="AW257" s="11" t="s">
        <v>31</v>
      </c>
      <c r="AX257" s="11" t="s">
        <v>76</v>
      </c>
      <c r="AY257" s="192" t="s">
        <v>108</v>
      </c>
    </row>
    <row r="258" spans="1:65" s="2" customFormat="1" ht="21.6" customHeight="1">
      <c r="A258" s="31"/>
      <c r="B258" s="32"/>
      <c r="C258" s="154" t="s">
        <v>356</v>
      </c>
      <c r="D258" s="154" t="s">
        <v>102</v>
      </c>
      <c r="E258" s="155" t="s">
        <v>357</v>
      </c>
      <c r="F258" s="156" t="s">
        <v>358</v>
      </c>
      <c r="G258" s="157" t="s">
        <v>128</v>
      </c>
      <c r="H258" s="158">
        <v>69.948999999999998</v>
      </c>
      <c r="I258" s="159"/>
      <c r="J258" s="158">
        <f>ROUND(I258*H258,15)</f>
        <v>0</v>
      </c>
      <c r="K258" s="156" t="s">
        <v>106</v>
      </c>
      <c r="L258" s="36"/>
      <c r="M258" s="160" t="s">
        <v>18</v>
      </c>
      <c r="N258" s="161" t="s">
        <v>40</v>
      </c>
      <c r="O258" s="61"/>
      <c r="P258" s="162">
        <f>O258*H258</f>
        <v>0</v>
      </c>
      <c r="Q258" s="162">
        <v>0</v>
      </c>
      <c r="R258" s="162">
        <f>Q258*H258</f>
        <v>0</v>
      </c>
      <c r="S258" s="162">
        <v>0</v>
      </c>
      <c r="T258" s="16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64" t="s">
        <v>107</v>
      </c>
      <c r="AT258" s="164" t="s">
        <v>102</v>
      </c>
      <c r="AU258" s="164" t="s">
        <v>6</v>
      </c>
      <c r="AY258" s="14" t="s">
        <v>108</v>
      </c>
      <c r="BE258" s="165">
        <f>IF(N258="základní",J258,0)</f>
        <v>0</v>
      </c>
      <c r="BF258" s="165">
        <f>IF(N258="snížená",J258,0)</f>
        <v>0</v>
      </c>
      <c r="BG258" s="165">
        <f>IF(N258="zákl. přenesená",J258,0)</f>
        <v>0</v>
      </c>
      <c r="BH258" s="165">
        <f>IF(N258="sníž. přenesená",J258,0)</f>
        <v>0</v>
      </c>
      <c r="BI258" s="165">
        <f>IF(N258="nulová",J258,0)</f>
        <v>0</v>
      </c>
      <c r="BJ258" s="14" t="s">
        <v>76</v>
      </c>
      <c r="BK258" s="166">
        <f>ROUND(I258*H258,15)</f>
        <v>0</v>
      </c>
      <c r="BL258" s="14" t="s">
        <v>107</v>
      </c>
      <c r="BM258" s="164" t="s">
        <v>359</v>
      </c>
    </row>
    <row r="259" spans="1:65" s="2" customFormat="1" ht="19.2">
      <c r="A259" s="31"/>
      <c r="B259" s="32"/>
      <c r="C259" s="33"/>
      <c r="D259" s="167" t="s">
        <v>109</v>
      </c>
      <c r="E259" s="33"/>
      <c r="F259" s="168" t="s">
        <v>360</v>
      </c>
      <c r="G259" s="33"/>
      <c r="H259" s="33"/>
      <c r="I259" s="105"/>
      <c r="J259" s="33"/>
      <c r="K259" s="33"/>
      <c r="L259" s="36"/>
      <c r="M259" s="169"/>
      <c r="N259" s="170"/>
      <c r="O259" s="61"/>
      <c r="P259" s="61"/>
      <c r="Q259" s="61"/>
      <c r="R259" s="61"/>
      <c r="S259" s="61"/>
      <c r="T259" s="62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109</v>
      </c>
      <c r="AU259" s="14" t="s">
        <v>6</v>
      </c>
    </row>
    <row r="260" spans="1:65" s="2" customFormat="1" ht="14.4" customHeight="1">
      <c r="A260" s="31"/>
      <c r="B260" s="32"/>
      <c r="C260" s="193" t="s">
        <v>242</v>
      </c>
      <c r="D260" s="193" t="s">
        <v>193</v>
      </c>
      <c r="E260" s="194" t="s">
        <v>361</v>
      </c>
      <c r="F260" s="195" t="s">
        <v>362</v>
      </c>
      <c r="G260" s="196" t="s">
        <v>196</v>
      </c>
      <c r="H260" s="197">
        <v>12.997999999999999</v>
      </c>
      <c r="I260" s="198"/>
      <c r="J260" s="197">
        <f>ROUND(I260*H260,15)</f>
        <v>0</v>
      </c>
      <c r="K260" s="195" t="s">
        <v>106</v>
      </c>
      <c r="L260" s="199"/>
      <c r="M260" s="200" t="s">
        <v>18</v>
      </c>
      <c r="N260" s="201" t="s">
        <v>40</v>
      </c>
      <c r="O260" s="61"/>
      <c r="P260" s="162">
        <f>O260*H260</f>
        <v>0</v>
      </c>
      <c r="Q260" s="162">
        <v>0</v>
      </c>
      <c r="R260" s="162">
        <f>Q260*H260</f>
        <v>0</v>
      </c>
      <c r="S260" s="162">
        <v>0</v>
      </c>
      <c r="T260" s="16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64" t="s">
        <v>129</v>
      </c>
      <c r="AT260" s="164" t="s">
        <v>193</v>
      </c>
      <c r="AU260" s="164" t="s">
        <v>6</v>
      </c>
      <c r="AY260" s="14" t="s">
        <v>108</v>
      </c>
      <c r="BE260" s="165">
        <f>IF(N260="základní",J260,0)</f>
        <v>0</v>
      </c>
      <c r="BF260" s="165">
        <f>IF(N260="snížená",J260,0)</f>
        <v>0</v>
      </c>
      <c r="BG260" s="165">
        <f>IF(N260="zákl. přenesená",J260,0)</f>
        <v>0</v>
      </c>
      <c r="BH260" s="165">
        <f>IF(N260="sníž. přenesená",J260,0)</f>
        <v>0</v>
      </c>
      <c r="BI260" s="165">
        <f>IF(N260="nulová",J260,0)</f>
        <v>0</v>
      </c>
      <c r="BJ260" s="14" t="s">
        <v>76</v>
      </c>
      <c r="BK260" s="166">
        <f>ROUND(I260*H260,15)</f>
        <v>0</v>
      </c>
      <c r="BL260" s="14" t="s">
        <v>107</v>
      </c>
      <c r="BM260" s="164" t="s">
        <v>363</v>
      </c>
    </row>
    <row r="261" spans="1:65" s="2" customFormat="1" ht="10.199999999999999">
      <c r="A261" s="31"/>
      <c r="B261" s="32"/>
      <c r="C261" s="33"/>
      <c r="D261" s="167" t="s">
        <v>109</v>
      </c>
      <c r="E261" s="33"/>
      <c r="F261" s="168" t="s">
        <v>362</v>
      </c>
      <c r="G261" s="33"/>
      <c r="H261" s="33"/>
      <c r="I261" s="105"/>
      <c r="J261" s="33"/>
      <c r="K261" s="33"/>
      <c r="L261" s="36"/>
      <c r="M261" s="169"/>
      <c r="N261" s="170"/>
      <c r="O261" s="61"/>
      <c r="P261" s="61"/>
      <c r="Q261" s="61"/>
      <c r="R261" s="61"/>
      <c r="S261" s="61"/>
      <c r="T261" s="62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109</v>
      </c>
      <c r="AU261" s="14" t="s">
        <v>6</v>
      </c>
    </row>
    <row r="262" spans="1:65" s="2" customFormat="1" ht="14.4" customHeight="1">
      <c r="A262" s="31"/>
      <c r="B262" s="32"/>
      <c r="C262" s="154" t="s">
        <v>364</v>
      </c>
      <c r="D262" s="154" t="s">
        <v>102</v>
      </c>
      <c r="E262" s="155" t="s">
        <v>365</v>
      </c>
      <c r="F262" s="156" t="s">
        <v>366</v>
      </c>
      <c r="G262" s="157" t="s">
        <v>121</v>
      </c>
      <c r="H262" s="158">
        <v>120.836</v>
      </c>
      <c r="I262" s="159"/>
      <c r="J262" s="158">
        <f>ROUND(I262*H262,15)</f>
        <v>0</v>
      </c>
      <c r="K262" s="156" t="s">
        <v>106</v>
      </c>
      <c r="L262" s="36"/>
      <c r="M262" s="160" t="s">
        <v>18</v>
      </c>
      <c r="N262" s="161" t="s">
        <v>40</v>
      </c>
      <c r="O262" s="61"/>
      <c r="P262" s="162">
        <f>O262*H262</f>
        <v>0</v>
      </c>
      <c r="Q262" s="162">
        <v>0</v>
      </c>
      <c r="R262" s="162">
        <f>Q262*H262</f>
        <v>0</v>
      </c>
      <c r="S262" s="162">
        <v>0</v>
      </c>
      <c r="T262" s="163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64" t="s">
        <v>107</v>
      </c>
      <c r="AT262" s="164" t="s">
        <v>102</v>
      </c>
      <c r="AU262" s="164" t="s">
        <v>6</v>
      </c>
      <c r="AY262" s="14" t="s">
        <v>108</v>
      </c>
      <c r="BE262" s="165">
        <f>IF(N262="základní",J262,0)</f>
        <v>0</v>
      </c>
      <c r="BF262" s="165">
        <f>IF(N262="snížená",J262,0)</f>
        <v>0</v>
      </c>
      <c r="BG262" s="165">
        <f>IF(N262="zákl. přenesená",J262,0)</f>
        <v>0</v>
      </c>
      <c r="BH262" s="165">
        <f>IF(N262="sníž. přenesená",J262,0)</f>
        <v>0</v>
      </c>
      <c r="BI262" s="165">
        <f>IF(N262="nulová",J262,0)</f>
        <v>0</v>
      </c>
      <c r="BJ262" s="14" t="s">
        <v>76</v>
      </c>
      <c r="BK262" s="166">
        <f>ROUND(I262*H262,15)</f>
        <v>0</v>
      </c>
      <c r="BL262" s="14" t="s">
        <v>107</v>
      </c>
      <c r="BM262" s="164" t="s">
        <v>367</v>
      </c>
    </row>
    <row r="263" spans="1:65" s="2" customFormat="1" ht="28.8">
      <c r="A263" s="31"/>
      <c r="B263" s="32"/>
      <c r="C263" s="33"/>
      <c r="D263" s="167" t="s">
        <v>109</v>
      </c>
      <c r="E263" s="33"/>
      <c r="F263" s="168" t="s">
        <v>368</v>
      </c>
      <c r="G263" s="33"/>
      <c r="H263" s="33"/>
      <c r="I263" s="105"/>
      <c r="J263" s="33"/>
      <c r="K263" s="33"/>
      <c r="L263" s="36"/>
      <c r="M263" s="169"/>
      <c r="N263" s="170"/>
      <c r="O263" s="61"/>
      <c r="P263" s="61"/>
      <c r="Q263" s="61"/>
      <c r="R263" s="61"/>
      <c r="S263" s="61"/>
      <c r="T263" s="62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109</v>
      </c>
      <c r="AU263" s="14" t="s">
        <v>6</v>
      </c>
    </row>
    <row r="264" spans="1:65" s="2" customFormat="1" ht="21.6" customHeight="1">
      <c r="A264" s="31"/>
      <c r="B264" s="32"/>
      <c r="C264" s="154" t="s">
        <v>245</v>
      </c>
      <c r="D264" s="154" t="s">
        <v>102</v>
      </c>
      <c r="E264" s="155" t="s">
        <v>369</v>
      </c>
      <c r="F264" s="156" t="s">
        <v>370</v>
      </c>
      <c r="G264" s="157" t="s">
        <v>128</v>
      </c>
      <c r="H264" s="158">
        <v>723.8</v>
      </c>
      <c r="I264" s="159"/>
      <c r="J264" s="158">
        <f>ROUND(I264*H264,15)</f>
        <v>0</v>
      </c>
      <c r="K264" s="156" t="s">
        <v>106</v>
      </c>
      <c r="L264" s="36"/>
      <c r="M264" s="160" t="s">
        <v>18</v>
      </c>
      <c r="N264" s="161" t="s">
        <v>40</v>
      </c>
      <c r="O264" s="61"/>
      <c r="P264" s="162">
        <f>O264*H264</f>
        <v>0</v>
      </c>
      <c r="Q264" s="162">
        <v>0</v>
      </c>
      <c r="R264" s="162">
        <f>Q264*H264</f>
        <v>0</v>
      </c>
      <c r="S264" s="162">
        <v>0</v>
      </c>
      <c r="T264" s="163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64" t="s">
        <v>107</v>
      </c>
      <c r="AT264" s="164" t="s">
        <v>102</v>
      </c>
      <c r="AU264" s="164" t="s">
        <v>6</v>
      </c>
      <c r="AY264" s="14" t="s">
        <v>108</v>
      </c>
      <c r="BE264" s="165">
        <f>IF(N264="základní",J264,0)</f>
        <v>0</v>
      </c>
      <c r="BF264" s="165">
        <f>IF(N264="snížená",J264,0)</f>
        <v>0</v>
      </c>
      <c r="BG264" s="165">
        <f>IF(N264="zákl. přenesená",J264,0)</f>
        <v>0</v>
      </c>
      <c r="BH264" s="165">
        <f>IF(N264="sníž. přenesená",J264,0)</f>
        <v>0</v>
      </c>
      <c r="BI264" s="165">
        <f>IF(N264="nulová",J264,0)</f>
        <v>0</v>
      </c>
      <c r="BJ264" s="14" t="s">
        <v>76</v>
      </c>
      <c r="BK264" s="166">
        <f>ROUND(I264*H264,15)</f>
        <v>0</v>
      </c>
      <c r="BL264" s="14" t="s">
        <v>107</v>
      </c>
      <c r="BM264" s="164" t="s">
        <v>371</v>
      </c>
    </row>
    <row r="265" spans="1:65" s="2" customFormat="1" ht="48">
      <c r="A265" s="31"/>
      <c r="B265" s="32"/>
      <c r="C265" s="33"/>
      <c r="D265" s="167" t="s">
        <v>109</v>
      </c>
      <c r="E265" s="33"/>
      <c r="F265" s="168" t="s">
        <v>372</v>
      </c>
      <c r="G265" s="33"/>
      <c r="H265" s="33"/>
      <c r="I265" s="105"/>
      <c r="J265" s="33"/>
      <c r="K265" s="33"/>
      <c r="L265" s="36"/>
      <c r="M265" s="169"/>
      <c r="N265" s="170"/>
      <c r="O265" s="61"/>
      <c r="P265" s="61"/>
      <c r="Q265" s="61"/>
      <c r="R265" s="61"/>
      <c r="S265" s="61"/>
      <c r="T265" s="62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4" t="s">
        <v>109</v>
      </c>
      <c r="AU265" s="14" t="s">
        <v>6</v>
      </c>
    </row>
    <row r="266" spans="1:65" s="10" customFormat="1" ht="10.199999999999999">
      <c r="B266" s="171"/>
      <c r="C266" s="172"/>
      <c r="D266" s="167" t="s">
        <v>111</v>
      </c>
      <c r="E266" s="173" t="s">
        <v>18</v>
      </c>
      <c r="F266" s="174" t="s">
        <v>373</v>
      </c>
      <c r="G266" s="172"/>
      <c r="H266" s="175">
        <v>208.93</v>
      </c>
      <c r="I266" s="176"/>
      <c r="J266" s="172"/>
      <c r="K266" s="172"/>
      <c r="L266" s="177"/>
      <c r="M266" s="178"/>
      <c r="N266" s="179"/>
      <c r="O266" s="179"/>
      <c r="P266" s="179"/>
      <c r="Q266" s="179"/>
      <c r="R266" s="179"/>
      <c r="S266" s="179"/>
      <c r="T266" s="180"/>
      <c r="AT266" s="181" t="s">
        <v>111</v>
      </c>
      <c r="AU266" s="181" t="s">
        <v>6</v>
      </c>
      <c r="AV266" s="10" t="s">
        <v>78</v>
      </c>
      <c r="AW266" s="10" t="s">
        <v>31</v>
      </c>
      <c r="AX266" s="10" t="s">
        <v>6</v>
      </c>
      <c r="AY266" s="181" t="s">
        <v>108</v>
      </c>
    </row>
    <row r="267" spans="1:65" s="10" customFormat="1" ht="10.199999999999999">
      <c r="B267" s="171"/>
      <c r="C267" s="172"/>
      <c r="D267" s="167" t="s">
        <v>111</v>
      </c>
      <c r="E267" s="173" t="s">
        <v>18</v>
      </c>
      <c r="F267" s="174" t="s">
        <v>374</v>
      </c>
      <c r="G267" s="172"/>
      <c r="H267" s="175">
        <v>206.78</v>
      </c>
      <c r="I267" s="176"/>
      <c r="J267" s="172"/>
      <c r="K267" s="172"/>
      <c r="L267" s="177"/>
      <c r="M267" s="178"/>
      <c r="N267" s="179"/>
      <c r="O267" s="179"/>
      <c r="P267" s="179"/>
      <c r="Q267" s="179"/>
      <c r="R267" s="179"/>
      <c r="S267" s="179"/>
      <c r="T267" s="180"/>
      <c r="AT267" s="181" t="s">
        <v>111</v>
      </c>
      <c r="AU267" s="181" t="s">
        <v>6</v>
      </c>
      <c r="AV267" s="10" t="s">
        <v>78</v>
      </c>
      <c r="AW267" s="10" t="s">
        <v>31</v>
      </c>
      <c r="AX267" s="10" t="s">
        <v>6</v>
      </c>
      <c r="AY267" s="181" t="s">
        <v>108</v>
      </c>
    </row>
    <row r="268" spans="1:65" s="10" customFormat="1" ht="10.199999999999999">
      <c r="B268" s="171"/>
      <c r="C268" s="172"/>
      <c r="D268" s="167" t="s">
        <v>111</v>
      </c>
      <c r="E268" s="173" t="s">
        <v>18</v>
      </c>
      <c r="F268" s="174" t="s">
        <v>375</v>
      </c>
      <c r="G268" s="172"/>
      <c r="H268" s="175">
        <v>144.35499999999999</v>
      </c>
      <c r="I268" s="176"/>
      <c r="J268" s="172"/>
      <c r="K268" s="172"/>
      <c r="L268" s="177"/>
      <c r="M268" s="178"/>
      <c r="N268" s="179"/>
      <c r="O268" s="179"/>
      <c r="P268" s="179"/>
      <c r="Q268" s="179"/>
      <c r="R268" s="179"/>
      <c r="S268" s="179"/>
      <c r="T268" s="180"/>
      <c r="AT268" s="181" t="s">
        <v>111</v>
      </c>
      <c r="AU268" s="181" t="s">
        <v>6</v>
      </c>
      <c r="AV268" s="10" t="s">
        <v>78</v>
      </c>
      <c r="AW268" s="10" t="s">
        <v>31</v>
      </c>
      <c r="AX268" s="10" t="s">
        <v>6</v>
      </c>
      <c r="AY268" s="181" t="s">
        <v>108</v>
      </c>
    </row>
    <row r="269" spans="1:65" s="10" customFormat="1" ht="10.199999999999999">
      <c r="B269" s="171"/>
      <c r="C269" s="172"/>
      <c r="D269" s="167" t="s">
        <v>111</v>
      </c>
      <c r="E269" s="173" t="s">
        <v>18</v>
      </c>
      <c r="F269" s="174" t="s">
        <v>376</v>
      </c>
      <c r="G269" s="172"/>
      <c r="H269" s="175">
        <v>111.735</v>
      </c>
      <c r="I269" s="176"/>
      <c r="J269" s="172"/>
      <c r="K269" s="172"/>
      <c r="L269" s="177"/>
      <c r="M269" s="178"/>
      <c r="N269" s="179"/>
      <c r="O269" s="179"/>
      <c r="P269" s="179"/>
      <c r="Q269" s="179"/>
      <c r="R269" s="179"/>
      <c r="S269" s="179"/>
      <c r="T269" s="180"/>
      <c r="AT269" s="181" t="s">
        <v>111</v>
      </c>
      <c r="AU269" s="181" t="s">
        <v>6</v>
      </c>
      <c r="AV269" s="10" t="s">
        <v>78</v>
      </c>
      <c r="AW269" s="10" t="s">
        <v>31</v>
      </c>
      <c r="AX269" s="10" t="s">
        <v>6</v>
      </c>
      <c r="AY269" s="181" t="s">
        <v>108</v>
      </c>
    </row>
    <row r="270" spans="1:65" s="10" customFormat="1" ht="10.199999999999999">
      <c r="B270" s="171"/>
      <c r="C270" s="172"/>
      <c r="D270" s="167" t="s">
        <v>111</v>
      </c>
      <c r="E270" s="173" t="s">
        <v>18</v>
      </c>
      <c r="F270" s="174" t="s">
        <v>377</v>
      </c>
      <c r="G270" s="172"/>
      <c r="H270" s="175">
        <v>52</v>
      </c>
      <c r="I270" s="176"/>
      <c r="J270" s="172"/>
      <c r="K270" s="172"/>
      <c r="L270" s="177"/>
      <c r="M270" s="178"/>
      <c r="N270" s="179"/>
      <c r="O270" s="179"/>
      <c r="P270" s="179"/>
      <c r="Q270" s="179"/>
      <c r="R270" s="179"/>
      <c r="S270" s="179"/>
      <c r="T270" s="180"/>
      <c r="AT270" s="181" t="s">
        <v>111</v>
      </c>
      <c r="AU270" s="181" t="s">
        <v>6</v>
      </c>
      <c r="AV270" s="10" t="s">
        <v>78</v>
      </c>
      <c r="AW270" s="10" t="s">
        <v>31</v>
      </c>
      <c r="AX270" s="10" t="s">
        <v>6</v>
      </c>
      <c r="AY270" s="181" t="s">
        <v>108</v>
      </c>
    </row>
    <row r="271" spans="1:65" s="11" customFormat="1" ht="10.199999999999999">
      <c r="B271" s="182"/>
      <c r="C271" s="183"/>
      <c r="D271" s="167" t="s">
        <v>111</v>
      </c>
      <c r="E271" s="184" t="s">
        <v>18</v>
      </c>
      <c r="F271" s="185" t="s">
        <v>113</v>
      </c>
      <c r="G271" s="183"/>
      <c r="H271" s="186">
        <v>723.80000000000007</v>
      </c>
      <c r="I271" s="187"/>
      <c r="J271" s="183"/>
      <c r="K271" s="183"/>
      <c r="L271" s="188"/>
      <c r="M271" s="189"/>
      <c r="N271" s="190"/>
      <c r="O271" s="190"/>
      <c r="P271" s="190"/>
      <c r="Q271" s="190"/>
      <c r="R271" s="190"/>
      <c r="S271" s="190"/>
      <c r="T271" s="191"/>
      <c r="AT271" s="192" t="s">
        <v>111</v>
      </c>
      <c r="AU271" s="192" t="s">
        <v>6</v>
      </c>
      <c r="AV271" s="11" t="s">
        <v>107</v>
      </c>
      <c r="AW271" s="11" t="s">
        <v>31</v>
      </c>
      <c r="AX271" s="11" t="s">
        <v>76</v>
      </c>
      <c r="AY271" s="192" t="s">
        <v>108</v>
      </c>
    </row>
    <row r="272" spans="1:65" s="2" customFormat="1" ht="32.4" customHeight="1">
      <c r="A272" s="31"/>
      <c r="B272" s="32"/>
      <c r="C272" s="154" t="s">
        <v>378</v>
      </c>
      <c r="D272" s="154" t="s">
        <v>102</v>
      </c>
      <c r="E272" s="155" t="s">
        <v>379</v>
      </c>
      <c r="F272" s="156" t="s">
        <v>380</v>
      </c>
      <c r="G272" s="157" t="s">
        <v>128</v>
      </c>
      <c r="H272" s="158">
        <v>18361.95</v>
      </c>
      <c r="I272" s="159"/>
      <c r="J272" s="158">
        <f>ROUND(I272*H272,15)</f>
        <v>0</v>
      </c>
      <c r="K272" s="156" t="s">
        <v>106</v>
      </c>
      <c r="L272" s="36"/>
      <c r="M272" s="160" t="s">
        <v>18</v>
      </c>
      <c r="N272" s="161" t="s">
        <v>40</v>
      </c>
      <c r="O272" s="61"/>
      <c r="P272" s="162">
        <f>O272*H272</f>
        <v>0</v>
      </c>
      <c r="Q272" s="162">
        <v>0</v>
      </c>
      <c r="R272" s="162">
        <f>Q272*H272</f>
        <v>0</v>
      </c>
      <c r="S272" s="162">
        <v>0</v>
      </c>
      <c r="T272" s="163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64" t="s">
        <v>107</v>
      </c>
      <c r="AT272" s="164" t="s">
        <v>102</v>
      </c>
      <c r="AU272" s="164" t="s">
        <v>6</v>
      </c>
      <c r="AY272" s="14" t="s">
        <v>108</v>
      </c>
      <c r="BE272" s="165">
        <f>IF(N272="základní",J272,0)</f>
        <v>0</v>
      </c>
      <c r="BF272" s="165">
        <f>IF(N272="snížená",J272,0)</f>
        <v>0</v>
      </c>
      <c r="BG272" s="165">
        <f>IF(N272="zákl. přenesená",J272,0)</f>
        <v>0</v>
      </c>
      <c r="BH272" s="165">
        <f>IF(N272="sníž. přenesená",J272,0)</f>
        <v>0</v>
      </c>
      <c r="BI272" s="165">
        <f>IF(N272="nulová",J272,0)</f>
        <v>0</v>
      </c>
      <c r="BJ272" s="14" t="s">
        <v>76</v>
      </c>
      <c r="BK272" s="166">
        <f>ROUND(I272*H272,15)</f>
        <v>0</v>
      </c>
      <c r="BL272" s="14" t="s">
        <v>107</v>
      </c>
      <c r="BM272" s="164" t="s">
        <v>381</v>
      </c>
    </row>
    <row r="273" spans="1:65" s="2" customFormat="1" ht="48">
      <c r="A273" s="31"/>
      <c r="B273" s="32"/>
      <c r="C273" s="33"/>
      <c r="D273" s="167" t="s">
        <v>109</v>
      </c>
      <c r="E273" s="33"/>
      <c r="F273" s="168" t="s">
        <v>382</v>
      </c>
      <c r="G273" s="33"/>
      <c r="H273" s="33"/>
      <c r="I273" s="105"/>
      <c r="J273" s="33"/>
      <c r="K273" s="33"/>
      <c r="L273" s="36"/>
      <c r="M273" s="169"/>
      <c r="N273" s="170"/>
      <c r="O273" s="61"/>
      <c r="P273" s="61"/>
      <c r="Q273" s="61"/>
      <c r="R273" s="61"/>
      <c r="S273" s="61"/>
      <c r="T273" s="62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109</v>
      </c>
      <c r="AU273" s="14" t="s">
        <v>6</v>
      </c>
    </row>
    <row r="274" spans="1:65" s="10" customFormat="1" ht="10.199999999999999">
      <c r="B274" s="171"/>
      <c r="C274" s="172"/>
      <c r="D274" s="167" t="s">
        <v>111</v>
      </c>
      <c r="E274" s="173" t="s">
        <v>18</v>
      </c>
      <c r="F274" s="174" t="s">
        <v>383</v>
      </c>
      <c r="G274" s="172"/>
      <c r="H274" s="175">
        <v>18361.95</v>
      </c>
      <c r="I274" s="176"/>
      <c r="J274" s="172"/>
      <c r="K274" s="172"/>
      <c r="L274" s="177"/>
      <c r="M274" s="178"/>
      <c r="N274" s="179"/>
      <c r="O274" s="179"/>
      <c r="P274" s="179"/>
      <c r="Q274" s="179"/>
      <c r="R274" s="179"/>
      <c r="S274" s="179"/>
      <c r="T274" s="180"/>
      <c r="AT274" s="181" t="s">
        <v>111</v>
      </c>
      <c r="AU274" s="181" t="s">
        <v>6</v>
      </c>
      <c r="AV274" s="10" t="s">
        <v>78</v>
      </c>
      <c r="AW274" s="10" t="s">
        <v>31</v>
      </c>
      <c r="AX274" s="10" t="s">
        <v>6</v>
      </c>
      <c r="AY274" s="181" t="s">
        <v>108</v>
      </c>
    </row>
    <row r="275" spans="1:65" s="11" customFormat="1" ht="10.199999999999999">
      <c r="B275" s="182"/>
      <c r="C275" s="183"/>
      <c r="D275" s="167" t="s">
        <v>111</v>
      </c>
      <c r="E275" s="184" t="s">
        <v>18</v>
      </c>
      <c r="F275" s="185" t="s">
        <v>113</v>
      </c>
      <c r="G275" s="183"/>
      <c r="H275" s="186">
        <v>18361.95</v>
      </c>
      <c r="I275" s="187"/>
      <c r="J275" s="183"/>
      <c r="K275" s="183"/>
      <c r="L275" s="188"/>
      <c r="M275" s="189"/>
      <c r="N275" s="190"/>
      <c r="O275" s="190"/>
      <c r="P275" s="190"/>
      <c r="Q275" s="190"/>
      <c r="R275" s="190"/>
      <c r="S275" s="190"/>
      <c r="T275" s="191"/>
      <c r="AT275" s="192" t="s">
        <v>111</v>
      </c>
      <c r="AU275" s="192" t="s">
        <v>6</v>
      </c>
      <c r="AV275" s="11" t="s">
        <v>107</v>
      </c>
      <c r="AW275" s="11" t="s">
        <v>31</v>
      </c>
      <c r="AX275" s="11" t="s">
        <v>76</v>
      </c>
      <c r="AY275" s="192" t="s">
        <v>108</v>
      </c>
    </row>
    <row r="276" spans="1:65" s="2" customFormat="1" ht="21.6" customHeight="1">
      <c r="A276" s="31"/>
      <c r="B276" s="32"/>
      <c r="C276" s="154" t="s">
        <v>250</v>
      </c>
      <c r="D276" s="154" t="s">
        <v>102</v>
      </c>
      <c r="E276" s="155" t="s">
        <v>384</v>
      </c>
      <c r="F276" s="156" t="s">
        <v>385</v>
      </c>
      <c r="G276" s="157" t="s">
        <v>128</v>
      </c>
      <c r="H276" s="158">
        <v>111.735</v>
      </c>
      <c r="I276" s="159"/>
      <c r="J276" s="158">
        <f>ROUND(I276*H276,15)</f>
        <v>0</v>
      </c>
      <c r="K276" s="156" t="s">
        <v>106</v>
      </c>
      <c r="L276" s="36"/>
      <c r="M276" s="160" t="s">
        <v>18</v>
      </c>
      <c r="N276" s="161" t="s">
        <v>40</v>
      </c>
      <c r="O276" s="61"/>
      <c r="P276" s="162">
        <f>O276*H276</f>
        <v>0</v>
      </c>
      <c r="Q276" s="162">
        <v>0</v>
      </c>
      <c r="R276" s="162">
        <f>Q276*H276</f>
        <v>0</v>
      </c>
      <c r="S276" s="162">
        <v>0</v>
      </c>
      <c r="T276" s="163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64" t="s">
        <v>107</v>
      </c>
      <c r="AT276" s="164" t="s">
        <v>102</v>
      </c>
      <c r="AU276" s="164" t="s">
        <v>6</v>
      </c>
      <c r="AY276" s="14" t="s">
        <v>108</v>
      </c>
      <c r="BE276" s="165">
        <f>IF(N276="základní",J276,0)</f>
        <v>0</v>
      </c>
      <c r="BF276" s="165">
        <f>IF(N276="snížená",J276,0)</f>
        <v>0</v>
      </c>
      <c r="BG276" s="165">
        <f>IF(N276="zákl. přenesená",J276,0)</f>
        <v>0</v>
      </c>
      <c r="BH276" s="165">
        <f>IF(N276="sníž. přenesená",J276,0)</f>
        <v>0</v>
      </c>
      <c r="BI276" s="165">
        <f>IF(N276="nulová",J276,0)</f>
        <v>0</v>
      </c>
      <c r="BJ276" s="14" t="s">
        <v>76</v>
      </c>
      <c r="BK276" s="166">
        <f>ROUND(I276*H276,15)</f>
        <v>0</v>
      </c>
      <c r="BL276" s="14" t="s">
        <v>107</v>
      </c>
      <c r="BM276" s="164" t="s">
        <v>386</v>
      </c>
    </row>
    <row r="277" spans="1:65" s="2" customFormat="1" ht="48">
      <c r="A277" s="31"/>
      <c r="B277" s="32"/>
      <c r="C277" s="33"/>
      <c r="D277" s="167" t="s">
        <v>109</v>
      </c>
      <c r="E277" s="33"/>
      <c r="F277" s="168" t="s">
        <v>387</v>
      </c>
      <c r="G277" s="33"/>
      <c r="H277" s="33"/>
      <c r="I277" s="105"/>
      <c r="J277" s="33"/>
      <c r="K277" s="33"/>
      <c r="L277" s="36"/>
      <c r="M277" s="169"/>
      <c r="N277" s="170"/>
      <c r="O277" s="61"/>
      <c r="P277" s="61"/>
      <c r="Q277" s="61"/>
      <c r="R277" s="61"/>
      <c r="S277" s="61"/>
      <c r="T277" s="62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109</v>
      </c>
      <c r="AU277" s="14" t="s">
        <v>6</v>
      </c>
    </row>
    <row r="278" spans="1:65" s="10" customFormat="1" ht="10.199999999999999">
      <c r="B278" s="171"/>
      <c r="C278" s="172"/>
      <c r="D278" s="167" t="s">
        <v>111</v>
      </c>
      <c r="E278" s="173" t="s">
        <v>18</v>
      </c>
      <c r="F278" s="174" t="s">
        <v>388</v>
      </c>
      <c r="G278" s="172"/>
      <c r="H278" s="175">
        <v>111.735</v>
      </c>
      <c r="I278" s="176"/>
      <c r="J278" s="172"/>
      <c r="K278" s="172"/>
      <c r="L278" s="177"/>
      <c r="M278" s="178"/>
      <c r="N278" s="179"/>
      <c r="O278" s="179"/>
      <c r="P278" s="179"/>
      <c r="Q278" s="179"/>
      <c r="R278" s="179"/>
      <c r="S278" s="179"/>
      <c r="T278" s="180"/>
      <c r="AT278" s="181" t="s">
        <v>111</v>
      </c>
      <c r="AU278" s="181" t="s">
        <v>6</v>
      </c>
      <c r="AV278" s="10" t="s">
        <v>78</v>
      </c>
      <c r="AW278" s="10" t="s">
        <v>31</v>
      </c>
      <c r="AX278" s="10" t="s">
        <v>6</v>
      </c>
      <c r="AY278" s="181" t="s">
        <v>108</v>
      </c>
    </row>
    <row r="279" spans="1:65" s="11" customFormat="1" ht="10.199999999999999">
      <c r="B279" s="182"/>
      <c r="C279" s="183"/>
      <c r="D279" s="167" t="s">
        <v>111</v>
      </c>
      <c r="E279" s="184" t="s">
        <v>18</v>
      </c>
      <c r="F279" s="185" t="s">
        <v>113</v>
      </c>
      <c r="G279" s="183"/>
      <c r="H279" s="186">
        <v>111.735</v>
      </c>
      <c r="I279" s="187"/>
      <c r="J279" s="183"/>
      <c r="K279" s="183"/>
      <c r="L279" s="188"/>
      <c r="M279" s="189"/>
      <c r="N279" s="190"/>
      <c r="O279" s="190"/>
      <c r="P279" s="190"/>
      <c r="Q279" s="190"/>
      <c r="R279" s="190"/>
      <c r="S279" s="190"/>
      <c r="T279" s="191"/>
      <c r="AT279" s="192" t="s">
        <v>111</v>
      </c>
      <c r="AU279" s="192" t="s">
        <v>6</v>
      </c>
      <c r="AV279" s="11" t="s">
        <v>107</v>
      </c>
      <c r="AW279" s="11" t="s">
        <v>31</v>
      </c>
      <c r="AX279" s="11" t="s">
        <v>76</v>
      </c>
      <c r="AY279" s="192" t="s">
        <v>108</v>
      </c>
    </row>
    <row r="280" spans="1:65" s="2" customFormat="1" ht="32.4" customHeight="1">
      <c r="A280" s="31"/>
      <c r="B280" s="32"/>
      <c r="C280" s="154" t="s">
        <v>389</v>
      </c>
      <c r="D280" s="154" t="s">
        <v>102</v>
      </c>
      <c r="E280" s="155" t="s">
        <v>390</v>
      </c>
      <c r="F280" s="156" t="s">
        <v>391</v>
      </c>
      <c r="G280" s="157" t="s">
        <v>128</v>
      </c>
      <c r="H280" s="158">
        <v>3352.05</v>
      </c>
      <c r="I280" s="159"/>
      <c r="J280" s="158">
        <f>ROUND(I280*H280,15)</f>
        <v>0</v>
      </c>
      <c r="K280" s="156" t="s">
        <v>106</v>
      </c>
      <c r="L280" s="36"/>
      <c r="M280" s="160" t="s">
        <v>18</v>
      </c>
      <c r="N280" s="161" t="s">
        <v>40</v>
      </c>
      <c r="O280" s="61"/>
      <c r="P280" s="162">
        <f>O280*H280</f>
        <v>0</v>
      </c>
      <c r="Q280" s="162">
        <v>0</v>
      </c>
      <c r="R280" s="162">
        <f>Q280*H280</f>
        <v>0</v>
      </c>
      <c r="S280" s="162">
        <v>0</v>
      </c>
      <c r="T280" s="163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64" t="s">
        <v>107</v>
      </c>
      <c r="AT280" s="164" t="s">
        <v>102</v>
      </c>
      <c r="AU280" s="164" t="s">
        <v>6</v>
      </c>
      <c r="AY280" s="14" t="s">
        <v>108</v>
      </c>
      <c r="BE280" s="165">
        <f>IF(N280="základní",J280,0)</f>
        <v>0</v>
      </c>
      <c r="BF280" s="165">
        <f>IF(N280="snížená",J280,0)</f>
        <v>0</v>
      </c>
      <c r="BG280" s="165">
        <f>IF(N280="zákl. přenesená",J280,0)</f>
        <v>0</v>
      </c>
      <c r="BH280" s="165">
        <f>IF(N280="sníž. přenesená",J280,0)</f>
        <v>0</v>
      </c>
      <c r="BI280" s="165">
        <f>IF(N280="nulová",J280,0)</f>
        <v>0</v>
      </c>
      <c r="BJ280" s="14" t="s">
        <v>76</v>
      </c>
      <c r="BK280" s="166">
        <f>ROUND(I280*H280,15)</f>
        <v>0</v>
      </c>
      <c r="BL280" s="14" t="s">
        <v>107</v>
      </c>
      <c r="BM280" s="164" t="s">
        <v>392</v>
      </c>
    </row>
    <row r="281" spans="1:65" s="2" customFormat="1" ht="48">
      <c r="A281" s="31"/>
      <c r="B281" s="32"/>
      <c r="C281" s="33"/>
      <c r="D281" s="167" t="s">
        <v>109</v>
      </c>
      <c r="E281" s="33"/>
      <c r="F281" s="168" t="s">
        <v>393</v>
      </c>
      <c r="G281" s="33"/>
      <c r="H281" s="33"/>
      <c r="I281" s="105"/>
      <c r="J281" s="33"/>
      <c r="K281" s="33"/>
      <c r="L281" s="36"/>
      <c r="M281" s="169"/>
      <c r="N281" s="170"/>
      <c r="O281" s="61"/>
      <c r="P281" s="61"/>
      <c r="Q281" s="61"/>
      <c r="R281" s="61"/>
      <c r="S281" s="61"/>
      <c r="T281" s="62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109</v>
      </c>
      <c r="AU281" s="14" t="s">
        <v>6</v>
      </c>
    </row>
    <row r="282" spans="1:65" s="10" customFormat="1" ht="10.199999999999999">
      <c r="B282" s="171"/>
      <c r="C282" s="172"/>
      <c r="D282" s="167" t="s">
        <v>111</v>
      </c>
      <c r="E282" s="173" t="s">
        <v>18</v>
      </c>
      <c r="F282" s="174" t="s">
        <v>394</v>
      </c>
      <c r="G282" s="172"/>
      <c r="H282" s="175">
        <v>3352.05</v>
      </c>
      <c r="I282" s="176"/>
      <c r="J282" s="172"/>
      <c r="K282" s="172"/>
      <c r="L282" s="177"/>
      <c r="M282" s="178"/>
      <c r="N282" s="179"/>
      <c r="O282" s="179"/>
      <c r="P282" s="179"/>
      <c r="Q282" s="179"/>
      <c r="R282" s="179"/>
      <c r="S282" s="179"/>
      <c r="T282" s="180"/>
      <c r="AT282" s="181" t="s">
        <v>111</v>
      </c>
      <c r="AU282" s="181" t="s">
        <v>6</v>
      </c>
      <c r="AV282" s="10" t="s">
        <v>78</v>
      </c>
      <c r="AW282" s="10" t="s">
        <v>31</v>
      </c>
      <c r="AX282" s="10" t="s">
        <v>6</v>
      </c>
      <c r="AY282" s="181" t="s">
        <v>108</v>
      </c>
    </row>
    <row r="283" spans="1:65" s="11" customFormat="1" ht="10.199999999999999">
      <c r="B283" s="182"/>
      <c r="C283" s="183"/>
      <c r="D283" s="167" t="s">
        <v>111</v>
      </c>
      <c r="E283" s="184" t="s">
        <v>18</v>
      </c>
      <c r="F283" s="185" t="s">
        <v>113</v>
      </c>
      <c r="G283" s="183"/>
      <c r="H283" s="186">
        <v>3352.05</v>
      </c>
      <c r="I283" s="187"/>
      <c r="J283" s="183"/>
      <c r="K283" s="183"/>
      <c r="L283" s="188"/>
      <c r="M283" s="189"/>
      <c r="N283" s="190"/>
      <c r="O283" s="190"/>
      <c r="P283" s="190"/>
      <c r="Q283" s="190"/>
      <c r="R283" s="190"/>
      <c r="S283" s="190"/>
      <c r="T283" s="191"/>
      <c r="AT283" s="192" t="s">
        <v>111</v>
      </c>
      <c r="AU283" s="192" t="s">
        <v>6</v>
      </c>
      <c r="AV283" s="11" t="s">
        <v>107</v>
      </c>
      <c r="AW283" s="11" t="s">
        <v>31</v>
      </c>
      <c r="AX283" s="11" t="s">
        <v>76</v>
      </c>
      <c r="AY283" s="192" t="s">
        <v>108</v>
      </c>
    </row>
    <row r="284" spans="1:65" s="2" customFormat="1" ht="21.6" customHeight="1">
      <c r="A284" s="31"/>
      <c r="B284" s="32"/>
      <c r="C284" s="154" t="s">
        <v>255</v>
      </c>
      <c r="D284" s="154" t="s">
        <v>102</v>
      </c>
      <c r="E284" s="155" t="s">
        <v>395</v>
      </c>
      <c r="F284" s="156" t="s">
        <v>396</v>
      </c>
      <c r="G284" s="157" t="s">
        <v>196</v>
      </c>
      <c r="H284" s="158">
        <v>1503.963</v>
      </c>
      <c r="I284" s="159"/>
      <c r="J284" s="158">
        <f>ROUND(I284*H284,15)</f>
        <v>0</v>
      </c>
      <c r="K284" s="156" t="s">
        <v>106</v>
      </c>
      <c r="L284" s="36"/>
      <c r="M284" s="160" t="s">
        <v>18</v>
      </c>
      <c r="N284" s="161" t="s">
        <v>40</v>
      </c>
      <c r="O284" s="61"/>
      <c r="P284" s="162">
        <f>O284*H284</f>
        <v>0</v>
      </c>
      <c r="Q284" s="162">
        <v>0</v>
      </c>
      <c r="R284" s="162">
        <f>Q284*H284</f>
        <v>0</v>
      </c>
      <c r="S284" s="162">
        <v>0</v>
      </c>
      <c r="T284" s="163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64" t="s">
        <v>107</v>
      </c>
      <c r="AT284" s="164" t="s">
        <v>102</v>
      </c>
      <c r="AU284" s="164" t="s">
        <v>6</v>
      </c>
      <c r="AY284" s="14" t="s">
        <v>108</v>
      </c>
      <c r="BE284" s="165">
        <f>IF(N284="základní",J284,0)</f>
        <v>0</v>
      </c>
      <c r="BF284" s="165">
        <f>IF(N284="snížená",J284,0)</f>
        <v>0</v>
      </c>
      <c r="BG284" s="165">
        <f>IF(N284="zákl. přenesená",J284,0)</f>
        <v>0</v>
      </c>
      <c r="BH284" s="165">
        <f>IF(N284="sníž. přenesená",J284,0)</f>
        <v>0</v>
      </c>
      <c r="BI284" s="165">
        <f>IF(N284="nulová",J284,0)</f>
        <v>0</v>
      </c>
      <c r="BJ284" s="14" t="s">
        <v>76</v>
      </c>
      <c r="BK284" s="166">
        <f>ROUND(I284*H284,15)</f>
        <v>0</v>
      </c>
      <c r="BL284" s="14" t="s">
        <v>107</v>
      </c>
      <c r="BM284" s="164" t="s">
        <v>397</v>
      </c>
    </row>
    <row r="285" spans="1:65" s="2" customFormat="1" ht="28.8">
      <c r="A285" s="31"/>
      <c r="B285" s="32"/>
      <c r="C285" s="33"/>
      <c r="D285" s="167" t="s">
        <v>109</v>
      </c>
      <c r="E285" s="33"/>
      <c r="F285" s="168" t="s">
        <v>398</v>
      </c>
      <c r="G285" s="33"/>
      <c r="H285" s="33"/>
      <c r="I285" s="105"/>
      <c r="J285" s="33"/>
      <c r="K285" s="33"/>
      <c r="L285" s="36"/>
      <c r="M285" s="169"/>
      <c r="N285" s="170"/>
      <c r="O285" s="61"/>
      <c r="P285" s="61"/>
      <c r="Q285" s="61"/>
      <c r="R285" s="61"/>
      <c r="S285" s="61"/>
      <c r="T285" s="62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109</v>
      </c>
      <c r="AU285" s="14" t="s">
        <v>6</v>
      </c>
    </row>
    <row r="286" spans="1:65" s="2" customFormat="1" ht="21.6" customHeight="1">
      <c r="A286" s="31"/>
      <c r="B286" s="32"/>
      <c r="C286" s="154" t="s">
        <v>399</v>
      </c>
      <c r="D286" s="154" t="s">
        <v>102</v>
      </c>
      <c r="E286" s="155" t="s">
        <v>400</v>
      </c>
      <c r="F286" s="156" t="s">
        <v>401</v>
      </c>
      <c r="G286" s="157" t="s">
        <v>128</v>
      </c>
      <c r="H286" s="158">
        <v>325.077</v>
      </c>
      <c r="I286" s="159"/>
      <c r="J286" s="158">
        <f>ROUND(I286*H286,15)</f>
        <v>0</v>
      </c>
      <c r="K286" s="156" t="s">
        <v>106</v>
      </c>
      <c r="L286" s="36"/>
      <c r="M286" s="160" t="s">
        <v>18</v>
      </c>
      <c r="N286" s="161" t="s">
        <v>40</v>
      </c>
      <c r="O286" s="61"/>
      <c r="P286" s="162">
        <f>O286*H286</f>
        <v>0</v>
      </c>
      <c r="Q286" s="162">
        <v>0</v>
      </c>
      <c r="R286" s="162">
        <f>Q286*H286</f>
        <v>0</v>
      </c>
      <c r="S286" s="162">
        <v>0</v>
      </c>
      <c r="T286" s="163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64" t="s">
        <v>107</v>
      </c>
      <c r="AT286" s="164" t="s">
        <v>102</v>
      </c>
      <c r="AU286" s="164" t="s">
        <v>6</v>
      </c>
      <c r="AY286" s="14" t="s">
        <v>108</v>
      </c>
      <c r="BE286" s="165">
        <f>IF(N286="základní",J286,0)</f>
        <v>0</v>
      </c>
      <c r="BF286" s="165">
        <f>IF(N286="snížená",J286,0)</f>
        <v>0</v>
      </c>
      <c r="BG286" s="165">
        <f>IF(N286="zákl. přenesená",J286,0)</f>
        <v>0</v>
      </c>
      <c r="BH286" s="165">
        <f>IF(N286="sníž. přenesená",J286,0)</f>
        <v>0</v>
      </c>
      <c r="BI286" s="165">
        <f>IF(N286="nulová",J286,0)</f>
        <v>0</v>
      </c>
      <c r="BJ286" s="14" t="s">
        <v>76</v>
      </c>
      <c r="BK286" s="166">
        <f>ROUND(I286*H286,15)</f>
        <v>0</v>
      </c>
      <c r="BL286" s="14" t="s">
        <v>107</v>
      </c>
      <c r="BM286" s="164" t="s">
        <v>402</v>
      </c>
    </row>
    <row r="287" spans="1:65" s="2" customFormat="1" ht="28.8">
      <c r="A287" s="31"/>
      <c r="B287" s="32"/>
      <c r="C287" s="33"/>
      <c r="D287" s="167" t="s">
        <v>109</v>
      </c>
      <c r="E287" s="33"/>
      <c r="F287" s="168" t="s">
        <v>403</v>
      </c>
      <c r="G287" s="33"/>
      <c r="H287" s="33"/>
      <c r="I287" s="105"/>
      <c r="J287" s="33"/>
      <c r="K287" s="33"/>
      <c r="L287" s="36"/>
      <c r="M287" s="169"/>
      <c r="N287" s="170"/>
      <c r="O287" s="61"/>
      <c r="P287" s="61"/>
      <c r="Q287" s="61"/>
      <c r="R287" s="61"/>
      <c r="S287" s="61"/>
      <c r="T287" s="62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109</v>
      </c>
      <c r="AU287" s="14" t="s">
        <v>6</v>
      </c>
    </row>
    <row r="288" spans="1:65" s="10" customFormat="1" ht="10.199999999999999">
      <c r="B288" s="171"/>
      <c r="C288" s="172"/>
      <c r="D288" s="167" t="s">
        <v>111</v>
      </c>
      <c r="E288" s="173" t="s">
        <v>18</v>
      </c>
      <c r="F288" s="174" t="s">
        <v>404</v>
      </c>
      <c r="G288" s="172"/>
      <c r="H288" s="175">
        <v>325.077</v>
      </c>
      <c r="I288" s="176"/>
      <c r="J288" s="172"/>
      <c r="K288" s="172"/>
      <c r="L288" s="177"/>
      <c r="M288" s="178"/>
      <c r="N288" s="179"/>
      <c r="O288" s="179"/>
      <c r="P288" s="179"/>
      <c r="Q288" s="179"/>
      <c r="R288" s="179"/>
      <c r="S288" s="179"/>
      <c r="T288" s="180"/>
      <c r="AT288" s="181" t="s">
        <v>111</v>
      </c>
      <c r="AU288" s="181" t="s">
        <v>6</v>
      </c>
      <c r="AV288" s="10" t="s">
        <v>78</v>
      </c>
      <c r="AW288" s="10" t="s">
        <v>31</v>
      </c>
      <c r="AX288" s="10" t="s">
        <v>6</v>
      </c>
      <c r="AY288" s="181" t="s">
        <v>108</v>
      </c>
    </row>
    <row r="289" spans="1:65" s="11" customFormat="1" ht="10.199999999999999">
      <c r="B289" s="182"/>
      <c r="C289" s="183"/>
      <c r="D289" s="167" t="s">
        <v>111</v>
      </c>
      <c r="E289" s="184" t="s">
        <v>18</v>
      </c>
      <c r="F289" s="185" t="s">
        <v>113</v>
      </c>
      <c r="G289" s="183"/>
      <c r="H289" s="186">
        <v>325.077</v>
      </c>
      <c r="I289" s="187"/>
      <c r="J289" s="183"/>
      <c r="K289" s="183"/>
      <c r="L289" s="188"/>
      <c r="M289" s="189"/>
      <c r="N289" s="190"/>
      <c r="O289" s="190"/>
      <c r="P289" s="190"/>
      <c r="Q289" s="190"/>
      <c r="R289" s="190"/>
      <c r="S289" s="190"/>
      <c r="T289" s="191"/>
      <c r="AT289" s="192" t="s">
        <v>111</v>
      </c>
      <c r="AU289" s="192" t="s">
        <v>6</v>
      </c>
      <c r="AV289" s="11" t="s">
        <v>107</v>
      </c>
      <c r="AW289" s="11" t="s">
        <v>31</v>
      </c>
      <c r="AX289" s="11" t="s">
        <v>76</v>
      </c>
      <c r="AY289" s="192" t="s">
        <v>108</v>
      </c>
    </row>
    <row r="290" spans="1:65" s="2" customFormat="1" ht="21.6" customHeight="1">
      <c r="A290" s="31"/>
      <c r="B290" s="32"/>
      <c r="C290" s="154" t="s">
        <v>261</v>
      </c>
      <c r="D290" s="154" t="s">
        <v>102</v>
      </c>
      <c r="E290" s="155" t="s">
        <v>405</v>
      </c>
      <c r="F290" s="156" t="s">
        <v>406</v>
      </c>
      <c r="G290" s="157" t="s">
        <v>128</v>
      </c>
      <c r="H290" s="158">
        <v>325.077</v>
      </c>
      <c r="I290" s="159"/>
      <c r="J290" s="158">
        <f>ROUND(I290*H290,15)</f>
        <v>0</v>
      </c>
      <c r="K290" s="156" t="s">
        <v>106</v>
      </c>
      <c r="L290" s="36"/>
      <c r="M290" s="160" t="s">
        <v>18</v>
      </c>
      <c r="N290" s="161" t="s">
        <v>40</v>
      </c>
      <c r="O290" s="61"/>
      <c r="P290" s="162">
        <f>O290*H290</f>
        <v>0</v>
      </c>
      <c r="Q290" s="162">
        <v>0</v>
      </c>
      <c r="R290" s="162">
        <f>Q290*H290</f>
        <v>0</v>
      </c>
      <c r="S290" s="162">
        <v>0</v>
      </c>
      <c r="T290" s="163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64" t="s">
        <v>107</v>
      </c>
      <c r="AT290" s="164" t="s">
        <v>102</v>
      </c>
      <c r="AU290" s="164" t="s">
        <v>6</v>
      </c>
      <c r="AY290" s="14" t="s">
        <v>108</v>
      </c>
      <c r="BE290" s="165">
        <f>IF(N290="základní",J290,0)</f>
        <v>0</v>
      </c>
      <c r="BF290" s="165">
        <f>IF(N290="snížená",J290,0)</f>
        <v>0</v>
      </c>
      <c r="BG290" s="165">
        <f>IF(N290="zákl. přenesená",J290,0)</f>
        <v>0</v>
      </c>
      <c r="BH290" s="165">
        <f>IF(N290="sníž. přenesená",J290,0)</f>
        <v>0</v>
      </c>
      <c r="BI290" s="165">
        <f>IF(N290="nulová",J290,0)</f>
        <v>0</v>
      </c>
      <c r="BJ290" s="14" t="s">
        <v>76</v>
      </c>
      <c r="BK290" s="166">
        <f>ROUND(I290*H290,15)</f>
        <v>0</v>
      </c>
      <c r="BL290" s="14" t="s">
        <v>107</v>
      </c>
      <c r="BM290" s="164" t="s">
        <v>407</v>
      </c>
    </row>
    <row r="291" spans="1:65" s="2" customFormat="1" ht="57.6">
      <c r="A291" s="31"/>
      <c r="B291" s="32"/>
      <c r="C291" s="33"/>
      <c r="D291" s="167" t="s">
        <v>109</v>
      </c>
      <c r="E291" s="33"/>
      <c r="F291" s="168" t="s">
        <v>408</v>
      </c>
      <c r="G291" s="33"/>
      <c r="H291" s="33"/>
      <c r="I291" s="105"/>
      <c r="J291" s="33"/>
      <c r="K291" s="33"/>
      <c r="L291" s="36"/>
      <c r="M291" s="169"/>
      <c r="N291" s="170"/>
      <c r="O291" s="61"/>
      <c r="P291" s="61"/>
      <c r="Q291" s="61"/>
      <c r="R291" s="61"/>
      <c r="S291" s="61"/>
      <c r="T291" s="62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4" t="s">
        <v>109</v>
      </c>
      <c r="AU291" s="14" t="s">
        <v>6</v>
      </c>
    </row>
    <row r="292" spans="1:65" s="10" customFormat="1" ht="10.199999999999999">
      <c r="B292" s="171"/>
      <c r="C292" s="172"/>
      <c r="D292" s="167" t="s">
        <v>111</v>
      </c>
      <c r="E292" s="173" t="s">
        <v>18</v>
      </c>
      <c r="F292" s="174" t="s">
        <v>409</v>
      </c>
      <c r="G292" s="172"/>
      <c r="H292" s="175">
        <v>325.077</v>
      </c>
      <c r="I292" s="176"/>
      <c r="J292" s="172"/>
      <c r="K292" s="172"/>
      <c r="L292" s="177"/>
      <c r="M292" s="178"/>
      <c r="N292" s="179"/>
      <c r="O292" s="179"/>
      <c r="P292" s="179"/>
      <c r="Q292" s="179"/>
      <c r="R292" s="179"/>
      <c r="S292" s="179"/>
      <c r="T292" s="180"/>
      <c r="AT292" s="181" t="s">
        <v>111</v>
      </c>
      <c r="AU292" s="181" t="s">
        <v>6</v>
      </c>
      <c r="AV292" s="10" t="s">
        <v>78</v>
      </c>
      <c r="AW292" s="10" t="s">
        <v>31</v>
      </c>
      <c r="AX292" s="10" t="s">
        <v>6</v>
      </c>
      <c r="AY292" s="181" t="s">
        <v>108</v>
      </c>
    </row>
    <row r="293" spans="1:65" s="11" customFormat="1" ht="10.199999999999999">
      <c r="B293" s="182"/>
      <c r="C293" s="183"/>
      <c r="D293" s="167" t="s">
        <v>111</v>
      </c>
      <c r="E293" s="184" t="s">
        <v>18</v>
      </c>
      <c r="F293" s="185" t="s">
        <v>113</v>
      </c>
      <c r="G293" s="183"/>
      <c r="H293" s="186">
        <v>325.077</v>
      </c>
      <c r="I293" s="187"/>
      <c r="J293" s="183"/>
      <c r="K293" s="183"/>
      <c r="L293" s="188"/>
      <c r="M293" s="189"/>
      <c r="N293" s="190"/>
      <c r="O293" s="190"/>
      <c r="P293" s="190"/>
      <c r="Q293" s="190"/>
      <c r="R293" s="190"/>
      <c r="S293" s="190"/>
      <c r="T293" s="191"/>
      <c r="AT293" s="192" t="s">
        <v>111</v>
      </c>
      <c r="AU293" s="192" t="s">
        <v>6</v>
      </c>
      <c r="AV293" s="11" t="s">
        <v>107</v>
      </c>
      <c r="AW293" s="11" t="s">
        <v>31</v>
      </c>
      <c r="AX293" s="11" t="s">
        <v>76</v>
      </c>
      <c r="AY293" s="192" t="s">
        <v>108</v>
      </c>
    </row>
    <row r="294" spans="1:65" s="2" customFormat="1" ht="32.4" customHeight="1">
      <c r="A294" s="31"/>
      <c r="B294" s="32"/>
      <c r="C294" s="154" t="s">
        <v>410</v>
      </c>
      <c r="D294" s="154" t="s">
        <v>102</v>
      </c>
      <c r="E294" s="155" t="s">
        <v>411</v>
      </c>
      <c r="F294" s="156" t="s">
        <v>412</v>
      </c>
      <c r="G294" s="157" t="s">
        <v>128</v>
      </c>
      <c r="H294" s="158">
        <v>6.6020000000000003</v>
      </c>
      <c r="I294" s="159"/>
      <c r="J294" s="158">
        <f>ROUND(I294*H294,15)</f>
        <v>0</v>
      </c>
      <c r="K294" s="156" t="s">
        <v>106</v>
      </c>
      <c r="L294" s="36"/>
      <c r="M294" s="160" t="s">
        <v>18</v>
      </c>
      <c r="N294" s="161" t="s">
        <v>40</v>
      </c>
      <c r="O294" s="61"/>
      <c r="P294" s="162">
        <f>O294*H294</f>
        <v>0</v>
      </c>
      <c r="Q294" s="162">
        <v>0</v>
      </c>
      <c r="R294" s="162">
        <f>Q294*H294</f>
        <v>0</v>
      </c>
      <c r="S294" s="162">
        <v>0</v>
      </c>
      <c r="T294" s="163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64" t="s">
        <v>107</v>
      </c>
      <c r="AT294" s="164" t="s">
        <v>102</v>
      </c>
      <c r="AU294" s="164" t="s">
        <v>6</v>
      </c>
      <c r="AY294" s="14" t="s">
        <v>108</v>
      </c>
      <c r="BE294" s="165">
        <f>IF(N294="základní",J294,0)</f>
        <v>0</v>
      </c>
      <c r="BF294" s="165">
        <f>IF(N294="snížená",J294,0)</f>
        <v>0</v>
      </c>
      <c r="BG294" s="165">
        <f>IF(N294="zákl. přenesená",J294,0)</f>
        <v>0</v>
      </c>
      <c r="BH294" s="165">
        <f>IF(N294="sníž. přenesená",J294,0)</f>
        <v>0</v>
      </c>
      <c r="BI294" s="165">
        <f>IF(N294="nulová",J294,0)</f>
        <v>0</v>
      </c>
      <c r="BJ294" s="14" t="s">
        <v>76</v>
      </c>
      <c r="BK294" s="166">
        <f>ROUND(I294*H294,15)</f>
        <v>0</v>
      </c>
      <c r="BL294" s="14" t="s">
        <v>107</v>
      </c>
      <c r="BM294" s="164" t="s">
        <v>413</v>
      </c>
    </row>
    <row r="295" spans="1:65" s="2" customFormat="1" ht="28.8">
      <c r="A295" s="31"/>
      <c r="B295" s="32"/>
      <c r="C295" s="33"/>
      <c r="D295" s="167" t="s">
        <v>109</v>
      </c>
      <c r="E295" s="33"/>
      <c r="F295" s="168" t="s">
        <v>414</v>
      </c>
      <c r="G295" s="33"/>
      <c r="H295" s="33"/>
      <c r="I295" s="105"/>
      <c r="J295" s="33"/>
      <c r="K295" s="33"/>
      <c r="L295" s="36"/>
      <c r="M295" s="169"/>
      <c r="N295" s="170"/>
      <c r="O295" s="61"/>
      <c r="P295" s="61"/>
      <c r="Q295" s="61"/>
      <c r="R295" s="61"/>
      <c r="S295" s="61"/>
      <c r="T295" s="62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4" t="s">
        <v>109</v>
      </c>
      <c r="AU295" s="14" t="s">
        <v>6</v>
      </c>
    </row>
    <row r="296" spans="1:65" s="2" customFormat="1" ht="32.4" customHeight="1">
      <c r="A296" s="31"/>
      <c r="B296" s="32"/>
      <c r="C296" s="154" t="s">
        <v>264</v>
      </c>
      <c r="D296" s="154" t="s">
        <v>102</v>
      </c>
      <c r="E296" s="155" t="s">
        <v>415</v>
      </c>
      <c r="F296" s="156" t="s">
        <v>416</v>
      </c>
      <c r="G296" s="157" t="s">
        <v>121</v>
      </c>
      <c r="H296" s="158">
        <v>43.570999999999998</v>
      </c>
      <c r="I296" s="159"/>
      <c r="J296" s="158">
        <f>ROUND(I296*H296,15)</f>
        <v>0</v>
      </c>
      <c r="K296" s="156" t="s">
        <v>106</v>
      </c>
      <c r="L296" s="36"/>
      <c r="M296" s="160" t="s">
        <v>18</v>
      </c>
      <c r="N296" s="161" t="s">
        <v>40</v>
      </c>
      <c r="O296" s="61"/>
      <c r="P296" s="162">
        <f>O296*H296</f>
        <v>0</v>
      </c>
      <c r="Q296" s="162">
        <v>0</v>
      </c>
      <c r="R296" s="162">
        <f>Q296*H296</f>
        <v>0</v>
      </c>
      <c r="S296" s="162">
        <v>0</v>
      </c>
      <c r="T296" s="163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64" t="s">
        <v>107</v>
      </c>
      <c r="AT296" s="164" t="s">
        <v>102</v>
      </c>
      <c r="AU296" s="164" t="s">
        <v>6</v>
      </c>
      <c r="AY296" s="14" t="s">
        <v>108</v>
      </c>
      <c r="BE296" s="165">
        <f>IF(N296="základní",J296,0)</f>
        <v>0</v>
      </c>
      <c r="BF296" s="165">
        <f>IF(N296="snížená",J296,0)</f>
        <v>0</v>
      </c>
      <c r="BG296" s="165">
        <f>IF(N296="zákl. přenesená",J296,0)</f>
        <v>0</v>
      </c>
      <c r="BH296" s="165">
        <f>IF(N296="sníž. přenesená",J296,0)</f>
        <v>0</v>
      </c>
      <c r="BI296" s="165">
        <f>IF(N296="nulová",J296,0)</f>
        <v>0</v>
      </c>
      <c r="BJ296" s="14" t="s">
        <v>76</v>
      </c>
      <c r="BK296" s="166">
        <f>ROUND(I296*H296,15)</f>
        <v>0</v>
      </c>
      <c r="BL296" s="14" t="s">
        <v>107</v>
      </c>
      <c r="BM296" s="164" t="s">
        <v>417</v>
      </c>
    </row>
    <row r="297" spans="1:65" s="2" customFormat="1" ht="38.4">
      <c r="A297" s="31"/>
      <c r="B297" s="32"/>
      <c r="C297" s="33"/>
      <c r="D297" s="167" t="s">
        <v>109</v>
      </c>
      <c r="E297" s="33"/>
      <c r="F297" s="168" t="s">
        <v>418</v>
      </c>
      <c r="G297" s="33"/>
      <c r="H297" s="33"/>
      <c r="I297" s="105"/>
      <c r="J297" s="33"/>
      <c r="K297" s="33"/>
      <c r="L297" s="36"/>
      <c r="M297" s="169"/>
      <c r="N297" s="170"/>
      <c r="O297" s="61"/>
      <c r="P297" s="61"/>
      <c r="Q297" s="61"/>
      <c r="R297" s="61"/>
      <c r="S297" s="61"/>
      <c r="T297" s="62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4" t="s">
        <v>109</v>
      </c>
      <c r="AU297" s="14" t="s">
        <v>6</v>
      </c>
    </row>
    <row r="298" spans="1:65" s="2" customFormat="1" ht="21.6" customHeight="1">
      <c r="A298" s="31"/>
      <c r="B298" s="32"/>
      <c r="C298" s="193" t="s">
        <v>419</v>
      </c>
      <c r="D298" s="193" t="s">
        <v>193</v>
      </c>
      <c r="E298" s="194" t="s">
        <v>420</v>
      </c>
      <c r="F298" s="195" t="s">
        <v>421</v>
      </c>
      <c r="G298" s="196" t="s">
        <v>121</v>
      </c>
      <c r="H298" s="197">
        <v>47.927999999999997</v>
      </c>
      <c r="I298" s="198"/>
      <c r="J298" s="197">
        <f>ROUND(I298*H298,15)</f>
        <v>0</v>
      </c>
      <c r="K298" s="195" t="s">
        <v>106</v>
      </c>
      <c r="L298" s="199"/>
      <c r="M298" s="200" t="s">
        <v>18</v>
      </c>
      <c r="N298" s="201" t="s">
        <v>40</v>
      </c>
      <c r="O298" s="61"/>
      <c r="P298" s="162">
        <f>O298*H298</f>
        <v>0</v>
      </c>
      <c r="Q298" s="162">
        <v>0</v>
      </c>
      <c r="R298" s="162">
        <f>Q298*H298</f>
        <v>0</v>
      </c>
      <c r="S298" s="162">
        <v>0</v>
      </c>
      <c r="T298" s="163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64" t="s">
        <v>129</v>
      </c>
      <c r="AT298" s="164" t="s">
        <v>193</v>
      </c>
      <c r="AU298" s="164" t="s">
        <v>6</v>
      </c>
      <c r="AY298" s="14" t="s">
        <v>108</v>
      </c>
      <c r="BE298" s="165">
        <f>IF(N298="základní",J298,0)</f>
        <v>0</v>
      </c>
      <c r="BF298" s="165">
        <f>IF(N298="snížená",J298,0)</f>
        <v>0</v>
      </c>
      <c r="BG298" s="165">
        <f>IF(N298="zákl. přenesená",J298,0)</f>
        <v>0</v>
      </c>
      <c r="BH298" s="165">
        <f>IF(N298="sníž. přenesená",J298,0)</f>
        <v>0</v>
      </c>
      <c r="BI298" s="165">
        <f>IF(N298="nulová",J298,0)</f>
        <v>0</v>
      </c>
      <c r="BJ298" s="14" t="s">
        <v>76</v>
      </c>
      <c r="BK298" s="166">
        <f>ROUND(I298*H298,15)</f>
        <v>0</v>
      </c>
      <c r="BL298" s="14" t="s">
        <v>107</v>
      </c>
      <c r="BM298" s="164" t="s">
        <v>422</v>
      </c>
    </row>
    <row r="299" spans="1:65" s="2" customFormat="1" ht="19.2">
      <c r="A299" s="31"/>
      <c r="B299" s="32"/>
      <c r="C299" s="33"/>
      <c r="D299" s="167" t="s">
        <v>109</v>
      </c>
      <c r="E299" s="33"/>
      <c r="F299" s="168" t="s">
        <v>421</v>
      </c>
      <c r="G299" s="33"/>
      <c r="H299" s="33"/>
      <c r="I299" s="105"/>
      <c r="J299" s="33"/>
      <c r="K299" s="33"/>
      <c r="L299" s="36"/>
      <c r="M299" s="169"/>
      <c r="N299" s="170"/>
      <c r="O299" s="61"/>
      <c r="P299" s="61"/>
      <c r="Q299" s="61"/>
      <c r="R299" s="61"/>
      <c r="S299" s="61"/>
      <c r="T299" s="62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4" t="s">
        <v>109</v>
      </c>
      <c r="AU299" s="14" t="s">
        <v>6</v>
      </c>
    </row>
    <row r="300" spans="1:65" s="2" customFormat="1" ht="32.4" customHeight="1">
      <c r="A300" s="31"/>
      <c r="B300" s="32"/>
      <c r="C300" s="154" t="s">
        <v>268</v>
      </c>
      <c r="D300" s="154" t="s">
        <v>102</v>
      </c>
      <c r="E300" s="155" t="s">
        <v>423</v>
      </c>
      <c r="F300" s="156" t="s">
        <v>424</v>
      </c>
      <c r="G300" s="157" t="s">
        <v>121</v>
      </c>
      <c r="H300" s="158">
        <v>269.19200000000001</v>
      </c>
      <c r="I300" s="159"/>
      <c r="J300" s="158">
        <f>ROUND(I300*H300,15)</f>
        <v>0</v>
      </c>
      <c r="K300" s="156" t="s">
        <v>106</v>
      </c>
      <c r="L300" s="36"/>
      <c r="M300" s="160" t="s">
        <v>18</v>
      </c>
      <c r="N300" s="161" t="s">
        <v>40</v>
      </c>
      <c r="O300" s="61"/>
      <c r="P300" s="162">
        <f>O300*H300</f>
        <v>0</v>
      </c>
      <c r="Q300" s="162">
        <v>0</v>
      </c>
      <c r="R300" s="162">
        <f>Q300*H300</f>
        <v>0</v>
      </c>
      <c r="S300" s="162">
        <v>0</v>
      </c>
      <c r="T300" s="163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64" t="s">
        <v>107</v>
      </c>
      <c r="AT300" s="164" t="s">
        <v>102</v>
      </c>
      <c r="AU300" s="164" t="s">
        <v>6</v>
      </c>
      <c r="AY300" s="14" t="s">
        <v>108</v>
      </c>
      <c r="BE300" s="165">
        <f>IF(N300="základní",J300,0)</f>
        <v>0</v>
      </c>
      <c r="BF300" s="165">
        <f>IF(N300="snížená",J300,0)</f>
        <v>0</v>
      </c>
      <c r="BG300" s="165">
        <f>IF(N300="zákl. přenesená",J300,0)</f>
        <v>0</v>
      </c>
      <c r="BH300" s="165">
        <f>IF(N300="sníž. přenesená",J300,0)</f>
        <v>0</v>
      </c>
      <c r="BI300" s="165">
        <f>IF(N300="nulová",J300,0)</f>
        <v>0</v>
      </c>
      <c r="BJ300" s="14" t="s">
        <v>76</v>
      </c>
      <c r="BK300" s="166">
        <f>ROUND(I300*H300,15)</f>
        <v>0</v>
      </c>
      <c r="BL300" s="14" t="s">
        <v>107</v>
      </c>
      <c r="BM300" s="164" t="s">
        <v>425</v>
      </c>
    </row>
    <row r="301" spans="1:65" s="2" customFormat="1" ht="38.4">
      <c r="A301" s="31"/>
      <c r="B301" s="32"/>
      <c r="C301" s="33"/>
      <c r="D301" s="167" t="s">
        <v>109</v>
      </c>
      <c r="E301" s="33"/>
      <c r="F301" s="168" t="s">
        <v>426</v>
      </c>
      <c r="G301" s="33"/>
      <c r="H301" s="33"/>
      <c r="I301" s="105"/>
      <c r="J301" s="33"/>
      <c r="K301" s="33"/>
      <c r="L301" s="36"/>
      <c r="M301" s="169"/>
      <c r="N301" s="170"/>
      <c r="O301" s="61"/>
      <c r="P301" s="61"/>
      <c r="Q301" s="61"/>
      <c r="R301" s="61"/>
      <c r="S301" s="61"/>
      <c r="T301" s="62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T301" s="14" t="s">
        <v>109</v>
      </c>
      <c r="AU301" s="14" t="s">
        <v>6</v>
      </c>
    </row>
    <row r="302" spans="1:65" s="10" customFormat="1" ht="10.199999999999999">
      <c r="B302" s="171"/>
      <c r="C302" s="172"/>
      <c r="D302" s="167" t="s">
        <v>111</v>
      </c>
      <c r="E302" s="173" t="s">
        <v>18</v>
      </c>
      <c r="F302" s="174" t="s">
        <v>427</v>
      </c>
      <c r="G302" s="172"/>
      <c r="H302" s="175">
        <v>269.19200000000001</v>
      </c>
      <c r="I302" s="176"/>
      <c r="J302" s="172"/>
      <c r="K302" s="172"/>
      <c r="L302" s="177"/>
      <c r="M302" s="178"/>
      <c r="N302" s="179"/>
      <c r="O302" s="179"/>
      <c r="P302" s="179"/>
      <c r="Q302" s="179"/>
      <c r="R302" s="179"/>
      <c r="S302" s="179"/>
      <c r="T302" s="180"/>
      <c r="AT302" s="181" t="s">
        <v>111</v>
      </c>
      <c r="AU302" s="181" t="s">
        <v>6</v>
      </c>
      <c r="AV302" s="10" t="s">
        <v>78</v>
      </c>
      <c r="AW302" s="10" t="s">
        <v>31</v>
      </c>
      <c r="AX302" s="10" t="s">
        <v>6</v>
      </c>
      <c r="AY302" s="181" t="s">
        <v>108</v>
      </c>
    </row>
    <row r="303" spans="1:65" s="11" customFormat="1" ht="10.199999999999999">
      <c r="B303" s="182"/>
      <c r="C303" s="183"/>
      <c r="D303" s="167" t="s">
        <v>111</v>
      </c>
      <c r="E303" s="184" t="s">
        <v>18</v>
      </c>
      <c r="F303" s="185" t="s">
        <v>113</v>
      </c>
      <c r="G303" s="183"/>
      <c r="H303" s="186">
        <v>269.19200000000001</v>
      </c>
      <c r="I303" s="187"/>
      <c r="J303" s="183"/>
      <c r="K303" s="183"/>
      <c r="L303" s="188"/>
      <c r="M303" s="189"/>
      <c r="N303" s="190"/>
      <c r="O303" s="190"/>
      <c r="P303" s="190"/>
      <c r="Q303" s="190"/>
      <c r="R303" s="190"/>
      <c r="S303" s="190"/>
      <c r="T303" s="191"/>
      <c r="AT303" s="192" t="s">
        <v>111</v>
      </c>
      <c r="AU303" s="192" t="s">
        <v>6</v>
      </c>
      <c r="AV303" s="11" t="s">
        <v>107</v>
      </c>
      <c r="AW303" s="11" t="s">
        <v>31</v>
      </c>
      <c r="AX303" s="11" t="s">
        <v>76</v>
      </c>
      <c r="AY303" s="192" t="s">
        <v>108</v>
      </c>
    </row>
    <row r="304" spans="1:65" s="2" customFormat="1" ht="21.6" customHeight="1">
      <c r="A304" s="31"/>
      <c r="B304" s="32"/>
      <c r="C304" s="193" t="s">
        <v>428</v>
      </c>
      <c r="D304" s="193" t="s">
        <v>193</v>
      </c>
      <c r="E304" s="194" t="s">
        <v>420</v>
      </c>
      <c r="F304" s="195" t="s">
        <v>421</v>
      </c>
      <c r="G304" s="196" t="s">
        <v>121</v>
      </c>
      <c r="H304" s="197">
        <v>296.11099999999999</v>
      </c>
      <c r="I304" s="198"/>
      <c r="J304" s="197">
        <f>ROUND(I304*H304,15)</f>
        <v>0</v>
      </c>
      <c r="K304" s="195" t="s">
        <v>106</v>
      </c>
      <c r="L304" s="199"/>
      <c r="M304" s="200" t="s">
        <v>18</v>
      </c>
      <c r="N304" s="201" t="s">
        <v>40</v>
      </c>
      <c r="O304" s="61"/>
      <c r="P304" s="162">
        <f>O304*H304</f>
        <v>0</v>
      </c>
      <c r="Q304" s="162">
        <v>0</v>
      </c>
      <c r="R304" s="162">
        <f>Q304*H304</f>
        <v>0</v>
      </c>
      <c r="S304" s="162">
        <v>0</v>
      </c>
      <c r="T304" s="163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64" t="s">
        <v>129</v>
      </c>
      <c r="AT304" s="164" t="s">
        <v>193</v>
      </c>
      <c r="AU304" s="164" t="s">
        <v>6</v>
      </c>
      <c r="AY304" s="14" t="s">
        <v>108</v>
      </c>
      <c r="BE304" s="165">
        <f>IF(N304="základní",J304,0)</f>
        <v>0</v>
      </c>
      <c r="BF304" s="165">
        <f>IF(N304="snížená",J304,0)</f>
        <v>0</v>
      </c>
      <c r="BG304" s="165">
        <f>IF(N304="zákl. přenesená",J304,0)</f>
        <v>0</v>
      </c>
      <c r="BH304" s="165">
        <f>IF(N304="sníž. přenesená",J304,0)</f>
        <v>0</v>
      </c>
      <c r="BI304" s="165">
        <f>IF(N304="nulová",J304,0)</f>
        <v>0</v>
      </c>
      <c r="BJ304" s="14" t="s">
        <v>76</v>
      </c>
      <c r="BK304" s="166">
        <f>ROUND(I304*H304,15)</f>
        <v>0</v>
      </c>
      <c r="BL304" s="14" t="s">
        <v>107</v>
      </c>
      <c r="BM304" s="164" t="s">
        <v>429</v>
      </c>
    </row>
    <row r="305" spans="1:65" s="2" customFormat="1" ht="19.2">
      <c r="A305" s="31"/>
      <c r="B305" s="32"/>
      <c r="C305" s="33"/>
      <c r="D305" s="167" t="s">
        <v>109</v>
      </c>
      <c r="E305" s="33"/>
      <c r="F305" s="168" t="s">
        <v>421</v>
      </c>
      <c r="G305" s="33"/>
      <c r="H305" s="33"/>
      <c r="I305" s="105"/>
      <c r="J305" s="33"/>
      <c r="K305" s="33"/>
      <c r="L305" s="36"/>
      <c r="M305" s="169"/>
      <c r="N305" s="170"/>
      <c r="O305" s="61"/>
      <c r="P305" s="61"/>
      <c r="Q305" s="61"/>
      <c r="R305" s="61"/>
      <c r="S305" s="61"/>
      <c r="T305" s="62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4" t="s">
        <v>109</v>
      </c>
      <c r="AU305" s="14" t="s">
        <v>6</v>
      </c>
    </row>
    <row r="306" spans="1:65" s="2" customFormat="1" ht="21.6" customHeight="1">
      <c r="A306" s="31"/>
      <c r="B306" s="32"/>
      <c r="C306" s="154" t="s">
        <v>271</v>
      </c>
      <c r="D306" s="154" t="s">
        <v>102</v>
      </c>
      <c r="E306" s="155" t="s">
        <v>430</v>
      </c>
      <c r="F306" s="156" t="s">
        <v>431</v>
      </c>
      <c r="G306" s="157" t="s">
        <v>188</v>
      </c>
      <c r="H306" s="158">
        <v>22</v>
      </c>
      <c r="I306" s="159"/>
      <c r="J306" s="158">
        <f>ROUND(I306*H306,15)</f>
        <v>0</v>
      </c>
      <c r="K306" s="156" t="s">
        <v>106</v>
      </c>
      <c r="L306" s="36"/>
      <c r="M306" s="160" t="s">
        <v>18</v>
      </c>
      <c r="N306" s="161" t="s">
        <v>40</v>
      </c>
      <c r="O306" s="61"/>
      <c r="P306" s="162">
        <f>O306*H306</f>
        <v>0</v>
      </c>
      <c r="Q306" s="162">
        <v>0</v>
      </c>
      <c r="R306" s="162">
        <f>Q306*H306</f>
        <v>0</v>
      </c>
      <c r="S306" s="162">
        <v>0</v>
      </c>
      <c r="T306" s="163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64" t="s">
        <v>107</v>
      </c>
      <c r="AT306" s="164" t="s">
        <v>102</v>
      </c>
      <c r="AU306" s="164" t="s">
        <v>6</v>
      </c>
      <c r="AY306" s="14" t="s">
        <v>108</v>
      </c>
      <c r="BE306" s="165">
        <f>IF(N306="základní",J306,0)</f>
        <v>0</v>
      </c>
      <c r="BF306" s="165">
        <f>IF(N306="snížená",J306,0)</f>
        <v>0</v>
      </c>
      <c r="BG306" s="165">
        <f>IF(N306="zákl. přenesená",J306,0)</f>
        <v>0</v>
      </c>
      <c r="BH306" s="165">
        <f>IF(N306="sníž. přenesená",J306,0)</f>
        <v>0</v>
      </c>
      <c r="BI306" s="165">
        <f>IF(N306="nulová",J306,0)</f>
        <v>0</v>
      </c>
      <c r="BJ306" s="14" t="s">
        <v>76</v>
      </c>
      <c r="BK306" s="166">
        <f>ROUND(I306*H306,15)</f>
        <v>0</v>
      </c>
      <c r="BL306" s="14" t="s">
        <v>107</v>
      </c>
      <c r="BM306" s="164" t="s">
        <v>432</v>
      </c>
    </row>
    <row r="307" spans="1:65" s="2" customFormat="1" ht="19.2">
      <c r="A307" s="31"/>
      <c r="B307" s="32"/>
      <c r="C307" s="33"/>
      <c r="D307" s="167" t="s">
        <v>109</v>
      </c>
      <c r="E307" s="33"/>
      <c r="F307" s="168" t="s">
        <v>433</v>
      </c>
      <c r="G307" s="33"/>
      <c r="H307" s="33"/>
      <c r="I307" s="105"/>
      <c r="J307" s="33"/>
      <c r="K307" s="33"/>
      <c r="L307" s="36"/>
      <c r="M307" s="169"/>
      <c r="N307" s="170"/>
      <c r="O307" s="61"/>
      <c r="P307" s="61"/>
      <c r="Q307" s="61"/>
      <c r="R307" s="61"/>
      <c r="S307" s="61"/>
      <c r="T307" s="62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T307" s="14" t="s">
        <v>109</v>
      </c>
      <c r="AU307" s="14" t="s">
        <v>6</v>
      </c>
    </row>
    <row r="308" spans="1:65" s="2" customFormat="1" ht="21.6" customHeight="1">
      <c r="A308" s="31"/>
      <c r="B308" s="32"/>
      <c r="C308" s="154" t="s">
        <v>434</v>
      </c>
      <c r="D308" s="154" t="s">
        <v>102</v>
      </c>
      <c r="E308" s="155" t="s">
        <v>435</v>
      </c>
      <c r="F308" s="156" t="s">
        <v>436</v>
      </c>
      <c r="G308" s="157" t="s">
        <v>188</v>
      </c>
      <c r="H308" s="158">
        <v>94.5</v>
      </c>
      <c r="I308" s="159"/>
      <c r="J308" s="158">
        <f>ROUND(I308*H308,15)</f>
        <v>0</v>
      </c>
      <c r="K308" s="156" t="s">
        <v>106</v>
      </c>
      <c r="L308" s="36"/>
      <c r="M308" s="160" t="s">
        <v>18</v>
      </c>
      <c r="N308" s="161" t="s">
        <v>40</v>
      </c>
      <c r="O308" s="61"/>
      <c r="P308" s="162">
        <f>O308*H308</f>
        <v>0</v>
      </c>
      <c r="Q308" s="162">
        <v>0</v>
      </c>
      <c r="R308" s="162">
        <f>Q308*H308</f>
        <v>0</v>
      </c>
      <c r="S308" s="162">
        <v>0</v>
      </c>
      <c r="T308" s="163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64" t="s">
        <v>107</v>
      </c>
      <c r="AT308" s="164" t="s">
        <v>102</v>
      </c>
      <c r="AU308" s="164" t="s">
        <v>6</v>
      </c>
      <c r="AY308" s="14" t="s">
        <v>108</v>
      </c>
      <c r="BE308" s="165">
        <f>IF(N308="základní",J308,0)</f>
        <v>0</v>
      </c>
      <c r="BF308" s="165">
        <f>IF(N308="snížená",J308,0)</f>
        <v>0</v>
      </c>
      <c r="BG308" s="165">
        <f>IF(N308="zákl. přenesená",J308,0)</f>
        <v>0</v>
      </c>
      <c r="BH308" s="165">
        <f>IF(N308="sníž. přenesená",J308,0)</f>
        <v>0</v>
      </c>
      <c r="BI308" s="165">
        <f>IF(N308="nulová",J308,0)</f>
        <v>0</v>
      </c>
      <c r="BJ308" s="14" t="s">
        <v>76</v>
      </c>
      <c r="BK308" s="166">
        <f>ROUND(I308*H308,15)</f>
        <v>0</v>
      </c>
      <c r="BL308" s="14" t="s">
        <v>107</v>
      </c>
      <c r="BM308" s="164" t="s">
        <v>437</v>
      </c>
    </row>
    <row r="309" spans="1:65" s="2" customFormat="1" ht="28.8">
      <c r="A309" s="31"/>
      <c r="B309" s="32"/>
      <c r="C309" s="33"/>
      <c r="D309" s="167" t="s">
        <v>109</v>
      </c>
      <c r="E309" s="33"/>
      <c r="F309" s="168" t="s">
        <v>438</v>
      </c>
      <c r="G309" s="33"/>
      <c r="H309" s="33"/>
      <c r="I309" s="105"/>
      <c r="J309" s="33"/>
      <c r="K309" s="33"/>
      <c r="L309" s="36"/>
      <c r="M309" s="169"/>
      <c r="N309" s="170"/>
      <c r="O309" s="61"/>
      <c r="P309" s="61"/>
      <c r="Q309" s="61"/>
      <c r="R309" s="61"/>
      <c r="S309" s="61"/>
      <c r="T309" s="62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4" t="s">
        <v>109</v>
      </c>
      <c r="AU309" s="14" t="s">
        <v>6</v>
      </c>
    </row>
    <row r="310" spans="1:65" s="10" customFormat="1" ht="10.199999999999999">
      <c r="B310" s="171"/>
      <c r="C310" s="172"/>
      <c r="D310" s="167" t="s">
        <v>111</v>
      </c>
      <c r="E310" s="173" t="s">
        <v>18</v>
      </c>
      <c r="F310" s="174" t="s">
        <v>439</v>
      </c>
      <c r="G310" s="172"/>
      <c r="H310" s="175">
        <v>94.5</v>
      </c>
      <c r="I310" s="176"/>
      <c r="J310" s="172"/>
      <c r="K310" s="172"/>
      <c r="L310" s="177"/>
      <c r="M310" s="178"/>
      <c r="N310" s="179"/>
      <c r="O310" s="179"/>
      <c r="P310" s="179"/>
      <c r="Q310" s="179"/>
      <c r="R310" s="179"/>
      <c r="S310" s="179"/>
      <c r="T310" s="180"/>
      <c r="AT310" s="181" t="s">
        <v>111</v>
      </c>
      <c r="AU310" s="181" t="s">
        <v>6</v>
      </c>
      <c r="AV310" s="10" t="s">
        <v>78</v>
      </c>
      <c r="AW310" s="10" t="s">
        <v>31</v>
      </c>
      <c r="AX310" s="10" t="s">
        <v>6</v>
      </c>
      <c r="AY310" s="181" t="s">
        <v>108</v>
      </c>
    </row>
    <row r="311" spans="1:65" s="11" customFormat="1" ht="10.199999999999999">
      <c r="B311" s="182"/>
      <c r="C311" s="183"/>
      <c r="D311" s="167" t="s">
        <v>111</v>
      </c>
      <c r="E311" s="184" t="s">
        <v>18</v>
      </c>
      <c r="F311" s="185" t="s">
        <v>113</v>
      </c>
      <c r="G311" s="183"/>
      <c r="H311" s="186">
        <v>94.5</v>
      </c>
      <c r="I311" s="187"/>
      <c r="J311" s="183"/>
      <c r="K311" s="183"/>
      <c r="L311" s="188"/>
      <c r="M311" s="189"/>
      <c r="N311" s="190"/>
      <c r="O311" s="190"/>
      <c r="P311" s="190"/>
      <c r="Q311" s="190"/>
      <c r="R311" s="190"/>
      <c r="S311" s="190"/>
      <c r="T311" s="191"/>
      <c r="AT311" s="192" t="s">
        <v>111</v>
      </c>
      <c r="AU311" s="192" t="s">
        <v>6</v>
      </c>
      <c r="AV311" s="11" t="s">
        <v>107</v>
      </c>
      <c r="AW311" s="11" t="s">
        <v>31</v>
      </c>
      <c r="AX311" s="11" t="s">
        <v>76</v>
      </c>
      <c r="AY311" s="192" t="s">
        <v>108</v>
      </c>
    </row>
    <row r="312" spans="1:65" s="2" customFormat="1" ht="21.6" customHeight="1">
      <c r="A312" s="31"/>
      <c r="B312" s="32"/>
      <c r="C312" s="154" t="s">
        <v>276</v>
      </c>
      <c r="D312" s="154" t="s">
        <v>102</v>
      </c>
      <c r="E312" s="155" t="s">
        <v>440</v>
      </c>
      <c r="F312" s="156" t="s">
        <v>441</v>
      </c>
      <c r="G312" s="157" t="s">
        <v>188</v>
      </c>
      <c r="H312" s="158">
        <v>312</v>
      </c>
      <c r="I312" s="159"/>
      <c r="J312" s="158">
        <f>ROUND(I312*H312,15)</f>
        <v>0</v>
      </c>
      <c r="K312" s="156" t="s">
        <v>106</v>
      </c>
      <c r="L312" s="36"/>
      <c r="M312" s="160" t="s">
        <v>18</v>
      </c>
      <c r="N312" s="161" t="s">
        <v>40</v>
      </c>
      <c r="O312" s="61"/>
      <c r="P312" s="162">
        <f>O312*H312</f>
        <v>0</v>
      </c>
      <c r="Q312" s="162">
        <v>0</v>
      </c>
      <c r="R312" s="162">
        <f>Q312*H312</f>
        <v>0</v>
      </c>
      <c r="S312" s="162">
        <v>0</v>
      </c>
      <c r="T312" s="163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64" t="s">
        <v>107</v>
      </c>
      <c r="AT312" s="164" t="s">
        <v>102</v>
      </c>
      <c r="AU312" s="164" t="s">
        <v>6</v>
      </c>
      <c r="AY312" s="14" t="s">
        <v>108</v>
      </c>
      <c r="BE312" s="165">
        <f>IF(N312="základní",J312,0)</f>
        <v>0</v>
      </c>
      <c r="BF312" s="165">
        <f>IF(N312="snížená",J312,0)</f>
        <v>0</v>
      </c>
      <c r="BG312" s="165">
        <f>IF(N312="zákl. přenesená",J312,0)</f>
        <v>0</v>
      </c>
      <c r="BH312" s="165">
        <f>IF(N312="sníž. přenesená",J312,0)</f>
        <v>0</v>
      </c>
      <c r="BI312" s="165">
        <f>IF(N312="nulová",J312,0)</f>
        <v>0</v>
      </c>
      <c r="BJ312" s="14" t="s">
        <v>76</v>
      </c>
      <c r="BK312" s="166">
        <f>ROUND(I312*H312,15)</f>
        <v>0</v>
      </c>
      <c r="BL312" s="14" t="s">
        <v>107</v>
      </c>
      <c r="BM312" s="164" t="s">
        <v>442</v>
      </c>
    </row>
    <row r="313" spans="1:65" s="2" customFormat="1" ht="28.8">
      <c r="A313" s="31"/>
      <c r="B313" s="32"/>
      <c r="C313" s="33"/>
      <c r="D313" s="167" t="s">
        <v>109</v>
      </c>
      <c r="E313" s="33"/>
      <c r="F313" s="168" t="s">
        <v>443</v>
      </c>
      <c r="G313" s="33"/>
      <c r="H313" s="33"/>
      <c r="I313" s="105"/>
      <c r="J313" s="33"/>
      <c r="K313" s="33"/>
      <c r="L313" s="36"/>
      <c r="M313" s="169"/>
      <c r="N313" s="170"/>
      <c r="O313" s="61"/>
      <c r="P313" s="61"/>
      <c r="Q313" s="61"/>
      <c r="R313" s="61"/>
      <c r="S313" s="61"/>
      <c r="T313" s="62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4" t="s">
        <v>109</v>
      </c>
      <c r="AU313" s="14" t="s">
        <v>6</v>
      </c>
    </row>
    <row r="314" spans="1:65" s="10" customFormat="1" ht="10.199999999999999">
      <c r="B314" s="171"/>
      <c r="C314" s="172"/>
      <c r="D314" s="167" t="s">
        <v>111</v>
      </c>
      <c r="E314" s="173" t="s">
        <v>18</v>
      </c>
      <c r="F314" s="174" t="s">
        <v>444</v>
      </c>
      <c r="G314" s="172"/>
      <c r="H314" s="175">
        <v>312</v>
      </c>
      <c r="I314" s="176"/>
      <c r="J314" s="172"/>
      <c r="K314" s="172"/>
      <c r="L314" s="177"/>
      <c r="M314" s="178"/>
      <c r="N314" s="179"/>
      <c r="O314" s="179"/>
      <c r="P314" s="179"/>
      <c r="Q314" s="179"/>
      <c r="R314" s="179"/>
      <c r="S314" s="179"/>
      <c r="T314" s="180"/>
      <c r="AT314" s="181" t="s">
        <v>111</v>
      </c>
      <c r="AU314" s="181" t="s">
        <v>6</v>
      </c>
      <c r="AV314" s="10" t="s">
        <v>78</v>
      </c>
      <c r="AW314" s="10" t="s">
        <v>31</v>
      </c>
      <c r="AX314" s="10" t="s">
        <v>6</v>
      </c>
      <c r="AY314" s="181" t="s">
        <v>108</v>
      </c>
    </row>
    <row r="315" spans="1:65" s="11" customFormat="1" ht="10.199999999999999">
      <c r="B315" s="182"/>
      <c r="C315" s="183"/>
      <c r="D315" s="167" t="s">
        <v>111</v>
      </c>
      <c r="E315" s="184" t="s">
        <v>18</v>
      </c>
      <c r="F315" s="185" t="s">
        <v>113</v>
      </c>
      <c r="G315" s="183"/>
      <c r="H315" s="186">
        <v>312</v>
      </c>
      <c r="I315" s="187"/>
      <c r="J315" s="183"/>
      <c r="K315" s="183"/>
      <c r="L315" s="188"/>
      <c r="M315" s="189"/>
      <c r="N315" s="190"/>
      <c r="O315" s="190"/>
      <c r="P315" s="190"/>
      <c r="Q315" s="190"/>
      <c r="R315" s="190"/>
      <c r="S315" s="190"/>
      <c r="T315" s="191"/>
      <c r="AT315" s="192" t="s">
        <v>111</v>
      </c>
      <c r="AU315" s="192" t="s">
        <v>6</v>
      </c>
      <c r="AV315" s="11" t="s">
        <v>107</v>
      </c>
      <c r="AW315" s="11" t="s">
        <v>31</v>
      </c>
      <c r="AX315" s="11" t="s">
        <v>76</v>
      </c>
      <c r="AY315" s="192" t="s">
        <v>108</v>
      </c>
    </row>
    <row r="316" spans="1:65" s="2" customFormat="1" ht="21.6" customHeight="1">
      <c r="A316" s="31"/>
      <c r="B316" s="32"/>
      <c r="C316" s="154" t="s">
        <v>445</v>
      </c>
      <c r="D316" s="154" t="s">
        <v>102</v>
      </c>
      <c r="E316" s="155" t="s">
        <v>446</v>
      </c>
      <c r="F316" s="156" t="s">
        <v>447</v>
      </c>
      <c r="G316" s="157" t="s">
        <v>188</v>
      </c>
      <c r="H316" s="158">
        <v>94.5</v>
      </c>
      <c r="I316" s="159"/>
      <c r="J316" s="158">
        <f>ROUND(I316*H316,15)</f>
        <v>0</v>
      </c>
      <c r="K316" s="156" t="s">
        <v>106</v>
      </c>
      <c r="L316" s="36"/>
      <c r="M316" s="160" t="s">
        <v>18</v>
      </c>
      <c r="N316" s="161" t="s">
        <v>40</v>
      </c>
      <c r="O316" s="61"/>
      <c r="P316" s="162">
        <f>O316*H316</f>
        <v>0</v>
      </c>
      <c r="Q316" s="162">
        <v>0</v>
      </c>
      <c r="R316" s="162">
        <f>Q316*H316</f>
        <v>0</v>
      </c>
      <c r="S316" s="162">
        <v>0</v>
      </c>
      <c r="T316" s="163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64" t="s">
        <v>107</v>
      </c>
      <c r="AT316" s="164" t="s">
        <v>102</v>
      </c>
      <c r="AU316" s="164" t="s">
        <v>6</v>
      </c>
      <c r="AY316" s="14" t="s">
        <v>108</v>
      </c>
      <c r="BE316" s="165">
        <f>IF(N316="základní",J316,0)</f>
        <v>0</v>
      </c>
      <c r="BF316" s="165">
        <f>IF(N316="snížená",J316,0)</f>
        <v>0</v>
      </c>
      <c r="BG316" s="165">
        <f>IF(N316="zákl. přenesená",J316,0)</f>
        <v>0</v>
      </c>
      <c r="BH316" s="165">
        <f>IF(N316="sníž. přenesená",J316,0)</f>
        <v>0</v>
      </c>
      <c r="BI316" s="165">
        <f>IF(N316="nulová",J316,0)</f>
        <v>0</v>
      </c>
      <c r="BJ316" s="14" t="s">
        <v>76</v>
      </c>
      <c r="BK316" s="166">
        <f>ROUND(I316*H316,15)</f>
        <v>0</v>
      </c>
      <c r="BL316" s="14" t="s">
        <v>107</v>
      </c>
      <c r="BM316" s="164" t="s">
        <v>448</v>
      </c>
    </row>
    <row r="317" spans="1:65" s="2" customFormat="1" ht="19.2">
      <c r="A317" s="31"/>
      <c r="B317" s="32"/>
      <c r="C317" s="33"/>
      <c r="D317" s="167" t="s">
        <v>109</v>
      </c>
      <c r="E317" s="33"/>
      <c r="F317" s="168" t="s">
        <v>449</v>
      </c>
      <c r="G317" s="33"/>
      <c r="H317" s="33"/>
      <c r="I317" s="105"/>
      <c r="J317" s="33"/>
      <c r="K317" s="33"/>
      <c r="L317" s="36"/>
      <c r="M317" s="169"/>
      <c r="N317" s="170"/>
      <c r="O317" s="61"/>
      <c r="P317" s="61"/>
      <c r="Q317" s="61"/>
      <c r="R317" s="61"/>
      <c r="S317" s="61"/>
      <c r="T317" s="62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109</v>
      </c>
      <c r="AU317" s="14" t="s">
        <v>6</v>
      </c>
    </row>
    <row r="318" spans="1:65" s="10" customFormat="1" ht="10.199999999999999">
      <c r="B318" s="171"/>
      <c r="C318" s="172"/>
      <c r="D318" s="167" t="s">
        <v>111</v>
      </c>
      <c r="E318" s="173" t="s">
        <v>18</v>
      </c>
      <c r="F318" s="174" t="s">
        <v>450</v>
      </c>
      <c r="G318" s="172"/>
      <c r="H318" s="175">
        <v>94.5</v>
      </c>
      <c r="I318" s="176"/>
      <c r="J318" s="172"/>
      <c r="K318" s="172"/>
      <c r="L318" s="177"/>
      <c r="M318" s="178"/>
      <c r="N318" s="179"/>
      <c r="O318" s="179"/>
      <c r="P318" s="179"/>
      <c r="Q318" s="179"/>
      <c r="R318" s="179"/>
      <c r="S318" s="179"/>
      <c r="T318" s="180"/>
      <c r="AT318" s="181" t="s">
        <v>111</v>
      </c>
      <c r="AU318" s="181" t="s">
        <v>6</v>
      </c>
      <c r="AV318" s="10" t="s">
        <v>78</v>
      </c>
      <c r="AW318" s="10" t="s">
        <v>31</v>
      </c>
      <c r="AX318" s="10" t="s">
        <v>6</v>
      </c>
      <c r="AY318" s="181" t="s">
        <v>108</v>
      </c>
    </row>
    <row r="319" spans="1:65" s="11" customFormat="1" ht="10.199999999999999">
      <c r="B319" s="182"/>
      <c r="C319" s="183"/>
      <c r="D319" s="167" t="s">
        <v>111</v>
      </c>
      <c r="E319" s="184" t="s">
        <v>18</v>
      </c>
      <c r="F319" s="185" t="s">
        <v>113</v>
      </c>
      <c r="G319" s="183"/>
      <c r="H319" s="186">
        <v>94.5</v>
      </c>
      <c r="I319" s="187"/>
      <c r="J319" s="183"/>
      <c r="K319" s="183"/>
      <c r="L319" s="188"/>
      <c r="M319" s="189"/>
      <c r="N319" s="190"/>
      <c r="O319" s="190"/>
      <c r="P319" s="190"/>
      <c r="Q319" s="190"/>
      <c r="R319" s="190"/>
      <c r="S319" s="190"/>
      <c r="T319" s="191"/>
      <c r="AT319" s="192" t="s">
        <v>111</v>
      </c>
      <c r="AU319" s="192" t="s">
        <v>6</v>
      </c>
      <c r="AV319" s="11" t="s">
        <v>107</v>
      </c>
      <c r="AW319" s="11" t="s">
        <v>31</v>
      </c>
      <c r="AX319" s="11" t="s">
        <v>76</v>
      </c>
      <c r="AY319" s="192" t="s">
        <v>108</v>
      </c>
    </row>
    <row r="320" spans="1:65" s="2" customFormat="1" ht="21.6" customHeight="1">
      <c r="A320" s="31"/>
      <c r="B320" s="32"/>
      <c r="C320" s="154" t="s">
        <v>279</v>
      </c>
      <c r="D320" s="154" t="s">
        <v>102</v>
      </c>
      <c r="E320" s="155" t="s">
        <v>451</v>
      </c>
      <c r="F320" s="156" t="s">
        <v>452</v>
      </c>
      <c r="G320" s="157" t="s">
        <v>188</v>
      </c>
      <c r="H320" s="158">
        <v>312</v>
      </c>
      <c r="I320" s="159"/>
      <c r="J320" s="158">
        <f>ROUND(I320*H320,15)</f>
        <v>0</v>
      </c>
      <c r="K320" s="156" t="s">
        <v>106</v>
      </c>
      <c r="L320" s="36"/>
      <c r="M320" s="160" t="s">
        <v>18</v>
      </c>
      <c r="N320" s="161" t="s">
        <v>40</v>
      </c>
      <c r="O320" s="61"/>
      <c r="P320" s="162">
        <f>O320*H320</f>
        <v>0</v>
      </c>
      <c r="Q320" s="162">
        <v>0</v>
      </c>
      <c r="R320" s="162">
        <f>Q320*H320</f>
        <v>0</v>
      </c>
      <c r="S320" s="162">
        <v>0</v>
      </c>
      <c r="T320" s="163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64" t="s">
        <v>107</v>
      </c>
      <c r="AT320" s="164" t="s">
        <v>102</v>
      </c>
      <c r="AU320" s="164" t="s">
        <v>6</v>
      </c>
      <c r="AY320" s="14" t="s">
        <v>108</v>
      </c>
      <c r="BE320" s="165">
        <f>IF(N320="základní",J320,0)</f>
        <v>0</v>
      </c>
      <c r="BF320" s="165">
        <f>IF(N320="snížená",J320,0)</f>
        <v>0</v>
      </c>
      <c r="BG320" s="165">
        <f>IF(N320="zákl. přenesená",J320,0)</f>
        <v>0</v>
      </c>
      <c r="BH320" s="165">
        <f>IF(N320="sníž. přenesená",J320,0)</f>
        <v>0</v>
      </c>
      <c r="BI320" s="165">
        <f>IF(N320="nulová",J320,0)</f>
        <v>0</v>
      </c>
      <c r="BJ320" s="14" t="s">
        <v>76</v>
      </c>
      <c r="BK320" s="166">
        <f>ROUND(I320*H320,15)</f>
        <v>0</v>
      </c>
      <c r="BL320" s="14" t="s">
        <v>107</v>
      </c>
      <c r="BM320" s="164" t="s">
        <v>453</v>
      </c>
    </row>
    <row r="321" spans="1:65" s="2" customFormat="1" ht="10.199999999999999">
      <c r="A321" s="31"/>
      <c r="B321" s="32"/>
      <c r="C321" s="33"/>
      <c r="D321" s="167" t="s">
        <v>109</v>
      </c>
      <c r="E321" s="33"/>
      <c r="F321" s="168" t="s">
        <v>452</v>
      </c>
      <c r="G321" s="33"/>
      <c r="H321" s="33"/>
      <c r="I321" s="105"/>
      <c r="J321" s="33"/>
      <c r="K321" s="33"/>
      <c r="L321" s="36"/>
      <c r="M321" s="169"/>
      <c r="N321" s="170"/>
      <c r="O321" s="61"/>
      <c r="P321" s="61"/>
      <c r="Q321" s="61"/>
      <c r="R321" s="61"/>
      <c r="S321" s="61"/>
      <c r="T321" s="62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109</v>
      </c>
      <c r="AU321" s="14" t="s">
        <v>6</v>
      </c>
    </row>
    <row r="322" spans="1:65" s="2" customFormat="1" ht="21.6" customHeight="1">
      <c r="A322" s="31"/>
      <c r="B322" s="32"/>
      <c r="C322" s="154" t="s">
        <v>454</v>
      </c>
      <c r="D322" s="154" t="s">
        <v>102</v>
      </c>
      <c r="E322" s="155" t="s">
        <v>455</v>
      </c>
      <c r="F322" s="156" t="s">
        <v>456</v>
      </c>
      <c r="G322" s="157" t="s">
        <v>188</v>
      </c>
      <c r="H322" s="158">
        <v>26</v>
      </c>
      <c r="I322" s="159"/>
      <c r="J322" s="158">
        <f>ROUND(I322*H322,15)</f>
        <v>0</v>
      </c>
      <c r="K322" s="156" t="s">
        <v>106</v>
      </c>
      <c r="L322" s="36"/>
      <c r="M322" s="160" t="s">
        <v>18</v>
      </c>
      <c r="N322" s="161" t="s">
        <v>40</v>
      </c>
      <c r="O322" s="61"/>
      <c r="P322" s="162">
        <f>O322*H322</f>
        <v>0</v>
      </c>
      <c r="Q322" s="162">
        <v>0</v>
      </c>
      <c r="R322" s="162">
        <f>Q322*H322</f>
        <v>0</v>
      </c>
      <c r="S322" s="162">
        <v>0</v>
      </c>
      <c r="T322" s="16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64" t="s">
        <v>107</v>
      </c>
      <c r="AT322" s="164" t="s">
        <v>102</v>
      </c>
      <c r="AU322" s="164" t="s">
        <v>6</v>
      </c>
      <c r="AY322" s="14" t="s">
        <v>108</v>
      </c>
      <c r="BE322" s="165">
        <f>IF(N322="základní",J322,0)</f>
        <v>0</v>
      </c>
      <c r="BF322" s="165">
        <f>IF(N322="snížená",J322,0)</f>
        <v>0</v>
      </c>
      <c r="BG322" s="165">
        <f>IF(N322="zákl. přenesená",J322,0)</f>
        <v>0</v>
      </c>
      <c r="BH322" s="165">
        <f>IF(N322="sníž. přenesená",J322,0)</f>
        <v>0</v>
      </c>
      <c r="BI322" s="165">
        <f>IF(N322="nulová",J322,0)</f>
        <v>0</v>
      </c>
      <c r="BJ322" s="14" t="s">
        <v>76</v>
      </c>
      <c r="BK322" s="166">
        <f>ROUND(I322*H322,15)</f>
        <v>0</v>
      </c>
      <c r="BL322" s="14" t="s">
        <v>107</v>
      </c>
      <c r="BM322" s="164" t="s">
        <v>457</v>
      </c>
    </row>
    <row r="323" spans="1:65" s="2" customFormat="1" ht="19.2">
      <c r="A323" s="31"/>
      <c r="B323" s="32"/>
      <c r="C323" s="33"/>
      <c r="D323" s="167" t="s">
        <v>109</v>
      </c>
      <c r="E323" s="33"/>
      <c r="F323" s="168" t="s">
        <v>458</v>
      </c>
      <c r="G323" s="33"/>
      <c r="H323" s="33"/>
      <c r="I323" s="105"/>
      <c r="J323" s="33"/>
      <c r="K323" s="33"/>
      <c r="L323" s="36"/>
      <c r="M323" s="169"/>
      <c r="N323" s="170"/>
      <c r="O323" s="61"/>
      <c r="P323" s="61"/>
      <c r="Q323" s="61"/>
      <c r="R323" s="61"/>
      <c r="S323" s="61"/>
      <c r="T323" s="62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109</v>
      </c>
      <c r="AU323" s="14" t="s">
        <v>6</v>
      </c>
    </row>
    <row r="324" spans="1:65" s="10" customFormat="1" ht="10.199999999999999">
      <c r="B324" s="171"/>
      <c r="C324" s="172"/>
      <c r="D324" s="167" t="s">
        <v>111</v>
      </c>
      <c r="E324" s="173" t="s">
        <v>18</v>
      </c>
      <c r="F324" s="174" t="s">
        <v>459</v>
      </c>
      <c r="G324" s="172"/>
      <c r="H324" s="175">
        <v>26</v>
      </c>
      <c r="I324" s="176"/>
      <c r="J324" s="172"/>
      <c r="K324" s="172"/>
      <c r="L324" s="177"/>
      <c r="M324" s="178"/>
      <c r="N324" s="179"/>
      <c r="O324" s="179"/>
      <c r="P324" s="179"/>
      <c r="Q324" s="179"/>
      <c r="R324" s="179"/>
      <c r="S324" s="179"/>
      <c r="T324" s="180"/>
      <c r="AT324" s="181" t="s">
        <v>111</v>
      </c>
      <c r="AU324" s="181" t="s">
        <v>6</v>
      </c>
      <c r="AV324" s="10" t="s">
        <v>78</v>
      </c>
      <c r="AW324" s="10" t="s">
        <v>31</v>
      </c>
      <c r="AX324" s="10" t="s">
        <v>6</v>
      </c>
      <c r="AY324" s="181" t="s">
        <v>108</v>
      </c>
    </row>
    <row r="325" spans="1:65" s="11" customFormat="1" ht="10.199999999999999">
      <c r="B325" s="182"/>
      <c r="C325" s="183"/>
      <c r="D325" s="167" t="s">
        <v>111</v>
      </c>
      <c r="E325" s="184" t="s">
        <v>18</v>
      </c>
      <c r="F325" s="185" t="s">
        <v>113</v>
      </c>
      <c r="G325" s="183"/>
      <c r="H325" s="186">
        <v>26</v>
      </c>
      <c r="I325" s="187"/>
      <c r="J325" s="183"/>
      <c r="K325" s="183"/>
      <c r="L325" s="188"/>
      <c r="M325" s="189"/>
      <c r="N325" s="190"/>
      <c r="O325" s="190"/>
      <c r="P325" s="190"/>
      <c r="Q325" s="190"/>
      <c r="R325" s="190"/>
      <c r="S325" s="190"/>
      <c r="T325" s="191"/>
      <c r="AT325" s="192" t="s">
        <v>111</v>
      </c>
      <c r="AU325" s="192" t="s">
        <v>6</v>
      </c>
      <c r="AV325" s="11" t="s">
        <v>107</v>
      </c>
      <c r="AW325" s="11" t="s">
        <v>31</v>
      </c>
      <c r="AX325" s="11" t="s">
        <v>76</v>
      </c>
      <c r="AY325" s="192" t="s">
        <v>108</v>
      </c>
    </row>
    <row r="326" spans="1:65" s="2" customFormat="1" ht="32.4" customHeight="1">
      <c r="A326" s="31"/>
      <c r="B326" s="32"/>
      <c r="C326" s="154" t="s">
        <v>284</v>
      </c>
      <c r="D326" s="154" t="s">
        <v>102</v>
      </c>
      <c r="E326" s="155" t="s">
        <v>460</v>
      </c>
      <c r="F326" s="156" t="s">
        <v>461</v>
      </c>
      <c r="G326" s="157" t="s">
        <v>128</v>
      </c>
      <c r="H326" s="158">
        <v>30.16</v>
      </c>
      <c r="I326" s="159"/>
      <c r="J326" s="158">
        <f>ROUND(I326*H326,15)</f>
        <v>0</v>
      </c>
      <c r="K326" s="156" t="s">
        <v>106</v>
      </c>
      <c r="L326" s="36"/>
      <c r="M326" s="160" t="s">
        <v>18</v>
      </c>
      <c r="N326" s="161" t="s">
        <v>40</v>
      </c>
      <c r="O326" s="61"/>
      <c r="P326" s="162">
        <f>O326*H326</f>
        <v>0</v>
      </c>
      <c r="Q326" s="162">
        <v>0</v>
      </c>
      <c r="R326" s="162">
        <f>Q326*H326</f>
        <v>0</v>
      </c>
      <c r="S326" s="162">
        <v>0</v>
      </c>
      <c r="T326" s="163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64" t="s">
        <v>107</v>
      </c>
      <c r="AT326" s="164" t="s">
        <v>102</v>
      </c>
      <c r="AU326" s="164" t="s">
        <v>6</v>
      </c>
      <c r="AY326" s="14" t="s">
        <v>108</v>
      </c>
      <c r="BE326" s="165">
        <f>IF(N326="základní",J326,0)</f>
        <v>0</v>
      </c>
      <c r="BF326" s="165">
        <f>IF(N326="snížená",J326,0)</f>
        <v>0</v>
      </c>
      <c r="BG326" s="165">
        <f>IF(N326="zákl. přenesená",J326,0)</f>
        <v>0</v>
      </c>
      <c r="BH326" s="165">
        <f>IF(N326="sníž. přenesená",J326,0)</f>
        <v>0</v>
      </c>
      <c r="BI326" s="165">
        <f>IF(N326="nulová",J326,0)</f>
        <v>0</v>
      </c>
      <c r="BJ326" s="14" t="s">
        <v>76</v>
      </c>
      <c r="BK326" s="166">
        <f>ROUND(I326*H326,15)</f>
        <v>0</v>
      </c>
      <c r="BL326" s="14" t="s">
        <v>107</v>
      </c>
      <c r="BM326" s="164" t="s">
        <v>462</v>
      </c>
    </row>
    <row r="327" spans="1:65" s="2" customFormat="1" ht="28.8">
      <c r="A327" s="31"/>
      <c r="B327" s="32"/>
      <c r="C327" s="33"/>
      <c r="D327" s="167" t="s">
        <v>109</v>
      </c>
      <c r="E327" s="33"/>
      <c r="F327" s="168" t="s">
        <v>463</v>
      </c>
      <c r="G327" s="33"/>
      <c r="H327" s="33"/>
      <c r="I327" s="105"/>
      <c r="J327" s="33"/>
      <c r="K327" s="33"/>
      <c r="L327" s="36"/>
      <c r="M327" s="169"/>
      <c r="N327" s="170"/>
      <c r="O327" s="61"/>
      <c r="P327" s="61"/>
      <c r="Q327" s="61"/>
      <c r="R327" s="61"/>
      <c r="S327" s="61"/>
      <c r="T327" s="62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109</v>
      </c>
      <c r="AU327" s="14" t="s">
        <v>6</v>
      </c>
    </row>
    <row r="328" spans="1:65" s="10" customFormat="1" ht="10.199999999999999">
      <c r="B328" s="171"/>
      <c r="C328" s="172"/>
      <c r="D328" s="167" t="s">
        <v>111</v>
      </c>
      <c r="E328" s="173" t="s">
        <v>18</v>
      </c>
      <c r="F328" s="174" t="s">
        <v>464</v>
      </c>
      <c r="G328" s="172"/>
      <c r="H328" s="175">
        <v>30.16</v>
      </c>
      <c r="I328" s="176"/>
      <c r="J328" s="172"/>
      <c r="K328" s="172"/>
      <c r="L328" s="177"/>
      <c r="M328" s="178"/>
      <c r="N328" s="179"/>
      <c r="O328" s="179"/>
      <c r="P328" s="179"/>
      <c r="Q328" s="179"/>
      <c r="R328" s="179"/>
      <c r="S328" s="179"/>
      <c r="T328" s="180"/>
      <c r="AT328" s="181" t="s">
        <v>111</v>
      </c>
      <c r="AU328" s="181" t="s">
        <v>6</v>
      </c>
      <c r="AV328" s="10" t="s">
        <v>78</v>
      </c>
      <c r="AW328" s="10" t="s">
        <v>31</v>
      </c>
      <c r="AX328" s="10" t="s">
        <v>6</v>
      </c>
      <c r="AY328" s="181" t="s">
        <v>108</v>
      </c>
    </row>
    <row r="329" spans="1:65" s="11" customFormat="1" ht="10.199999999999999">
      <c r="B329" s="182"/>
      <c r="C329" s="183"/>
      <c r="D329" s="167" t="s">
        <v>111</v>
      </c>
      <c r="E329" s="184" t="s">
        <v>18</v>
      </c>
      <c r="F329" s="185" t="s">
        <v>113</v>
      </c>
      <c r="G329" s="183"/>
      <c r="H329" s="186">
        <v>30.16</v>
      </c>
      <c r="I329" s="187"/>
      <c r="J329" s="183"/>
      <c r="K329" s="183"/>
      <c r="L329" s="188"/>
      <c r="M329" s="189"/>
      <c r="N329" s="190"/>
      <c r="O329" s="190"/>
      <c r="P329" s="190"/>
      <c r="Q329" s="190"/>
      <c r="R329" s="190"/>
      <c r="S329" s="190"/>
      <c r="T329" s="191"/>
      <c r="AT329" s="192" t="s">
        <v>111</v>
      </c>
      <c r="AU329" s="192" t="s">
        <v>6</v>
      </c>
      <c r="AV329" s="11" t="s">
        <v>107</v>
      </c>
      <c r="AW329" s="11" t="s">
        <v>31</v>
      </c>
      <c r="AX329" s="11" t="s">
        <v>76</v>
      </c>
      <c r="AY329" s="192" t="s">
        <v>108</v>
      </c>
    </row>
    <row r="330" spans="1:65" s="2" customFormat="1" ht="14.4" customHeight="1">
      <c r="A330" s="31"/>
      <c r="B330" s="32"/>
      <c r="C330" s="154" t="s">
        <v>465</v>
      </c>
      <c r="D330" s="154" t="s">
        <v>102</v>
      </c>
      <c r="E330" s="155" t="s">
        <v>466</v>
      </c>
      <c r="F330" s="156" t="s">
        <v>467</v>
      </c>
      <c r="G330" s="157" t="s">
        <v>121</v>
      </c>
      <c r="H330" s="158">
        <v>31.956</v>
      </c>
      <c r="I330" s="159"/>
      <c r="J330" s="158">
        <f>ROUND(I330*H330,15)</f>
        <v>0</v>
      </c>
      <c r="K330" s="156" t="s">
        <v>106</v>
      </c>
      <c r="L330" s="36"/>
      <c r="M330" s="160" t="s">
        <v>18</v>
      </c>
      <c r="N330" s="161" t="s">
        <v>40</v>
      </c>
      <c r="O330" s="61"/>
      <c r="P330" s="162">
        <f>O330*H330</f>
        <v>0</v>
      </c>
      <c r="Q330" s="162">
        <v>0</v>
      </c>
      <c r="R330" s="162">
        <f>Q330*H330</f>
        <v>0</v>
      </c>
      <c r="S330" s="162">
        <v>0</v>
      </c>
      <c r="T330" s="163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64" t="s">
        <v>107</v>
      </c>
      <c r="AT330" s="164" t="s">
        <v>102</v>
      </c>
      <c r="AU330" s="164" t="s">
        <v>6</v>
      </c>
      <c r="AY330" s="14" t="s">
        <v>108</v>
      </c>
      <c r="BE330" s="165">
        <f>IF(N330="základní",J330,0)</f>
        <v>0</v>
      </c>
      <c r="BF330" s="165">
        <f>IF(N330="snížená",J330,0)</f>
        <v>0</v>
      </c>
      <c r="BG330" s="165">
        <f>IF(N330="zákl. přenesená",J330,0)</f>
        <v>0</v>
      </c>
      <c r="BH330" s="165">
        <f>IF(N330="sníž. přenesená",J330,0)</f>
        <v>0</v>
      </c>
      <c r="BI330" s="165">
        <f>IF(N330="nulová",J330,0)</f>
        <v>0</v>
      </c>
      <c r="BJ330" s="14" t="s">
        <v>76</v>
      </c>
      <c r="BK330" s="166">
        <f>ROUND(I330*H330,15)</f>
        <v>0</v>
      </c>
      <c r="BL330" s="14" t="s">
        <v>107</v>
      </c>
      <c r="BM330" s="164" t="s">
        <v>468</v>
      </c>
    </row>
    <row r="331" spans="1:65" s="2" customFormat="1" ht="19.2">
      <c r="A331" s="31"/>
      <c r="B331" s="32"/>
      <c r="C331" s="33"/>
      <c r="D331" s="167" t="s">
        <v>109</v>
      </c>
      <c r="E331" s="33"/>
      <c r="F331" s="168" t="s">
        <v>469</v>
      </c>
      <c r="G331" s="33"/>
      <c r="H331" s="33"/>
      <c r="I331" s="105"/>
      <c r="J331" s="33"/>
      <c r="K331" s="33"/>
      <c r="L331" s="36"/>
      <c r="M331" s="169"/>
      <c r="N331" s="170"/>
      <c r="O331" s="61"/>
      <c r="P331" s="61"/>
      <c r="Q331" s="61"/>
      <c r="R331" s="61"/>
      <c r="S331" s="61"/>
      <c r="T331" s="62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T331" s="14" t="s">
        <v>109</v>
      </c>
      <c r="AU331" s="14" t="s">
        <v>6</v>
      </c>
    </row>
    <row r="332" spans="1:65" s="10" customFormat="1" ht="10.199999999999999">
      <c r="B332" s="171"/>
      <c r="C332" s="172"/>
      <c r="D332" s="167" t="s">
        <v>111</v>
      </c>
      <c r="E332" s="173" t="s">
        <v>18</v>
      </c>
      <c r="F332" s="174" t="s">
        <v>470</v>
      </c>
      <c r="G332" s="172"/>
      <c r="H332" s="175">
        <v>31.956</v>
      </c>
      <c r="I332" s="176"/>
      <c r="J332" s="172"/>
      <c r="K332" s="172"/>
      <c r="L332" s="177"/>
      <c r="M332" s="178"/>
      <c r="N332" s="179"/>
      <c r="O332" s="179"/>
      <c r="P332" s="179"/>
      <c r="Q332" s="179"/>
      <c r="R332" s="179"/>
      <c r="S332" s="179"/>
      <c r="T332" s="180"/>
      <c r="AT332" s="181" t="s">
        <v>111</v>
      </c>
      <c r="AU332" s="181" t="s">
        <v>6</v>
      </c>
      <c r="AV332" s="10" t="s">
        <v>78</v>
      </c>
      <c r="AW332" s="10" t="s">
        <v>31</v>
      </c>
      <c r="AX332" s="10" t="s">
        <v>6</v>
      </c>
      <c r="AY332" s="181" t="s">
        <v>108</v>
      </c>
    </row>
    <row r="333" spans="1:65" s="11" customFormat="1" ht="10.199999999999999">
      <c r="B333" s="182"/>
      <c r="C333" s="183"/>
      <c r="D333" s="167" t="s">
        <v>111</v>
      </c>
      <c r="E333" s="184" t="s">
        <v>18</v>
      </c>
      <c r="F333" s="185" t="s">
        <v>113</v>
      </c>
      <c r="G333" s="183"/>
      <c r="H333" s="186">
        <v>31.956</v>
      </c>
      <c r="I333" s="187"/>
      <c r="J333" s="183"/>
      <c r="K333" s="183"/>
      <c r="L333" s="188"/>
      <c r="M333" s="189"/>
      <c r="N333" s="190"/>
      <c r="O333" s="190"/>
      <c r="P333" s="190"/>
      <c r="Q333" s="190"/>
      <c r="R333" s="190"/>
      <c r="S333" s="190"/>
      <c r="T333" s="191"/>
      <c r="AT333" s="192" t="s">
        <v>111</v>
      </c>
      <c r="AU333" s="192" t="s">
        <v>6</v>
      </c>
      <c r="AV333" s="11" t="s">
        <v>107</v>
      </c>
      <c r="AW333" s="11" t="s">
        <v>31</v>
      </c>
      <c r="AX333" s="11" t="s">
        <v>76</v>
      </c>
      <c r="AY333" s="192" t="s">
        <v>108</v>
      </c>
    </row>
    <row r="334" spans="1:65" s="2" customFormat="1" ht="14.4" customHeight="1">
      <c r="A334" s="31"/>
      <c r="B334" s="32"/>
      <c r="C334" s="154" t="s">
        <v>288</v>
      </c>
      <c r="D334" s="154" t="s">
        <v>102</v>
      </c>
      <c r="E334" s="155" t="s">
        <v>471</v>
      </c>
      <c r="F334" s="156" t="s">
        <v>472</v>
      </c>
      <c r="G334" s="157" t="s">
        <v>121</v>
      </c>
      <c r="H334" s="158">
        <v>31.956</v>
      </c>
      <c r="I334" s="159"/>
      <c r="J334" s="158">
        <f>ROUND(I334*H334,15)</f>
        <v>0</v>
      </c>
      <c r="K334" s="156" t="s">
        <v>106</v>
      </c>
      <c r="L334" s="36"/>
      <c r="M334" s="160" t="s">
        <v>18</v>
      </c>
      <c r="N334" s="161" t="s">
        <v>40</v>
      </c>
      <c r="O334" s="61"/>
      <c r="P334" s="162">
        <f>O334*H334</f>
        <v>0</v>
      </c>
      <c r="Q334" s="162">
        <v>0</v>
      </c>
      <c r="R334" s="162">
        <f>Q334*H334</f>
        <v>0</v>
      </c>
      <c r="S334" s="162">
        <v>0</v>
      </c>
      <c r="T334" s="163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64" t="s">
        <v>107</v>
      </c>
      <c r="AT334" s="164" t="s">
        <v>102</v>
      </c>
      <c r="AU334" s="164" t="s">
        <v>6</v>
      </c>
      <c r="AY334" s="14" t="s">
        <v>108</v>
      </c>
      <c r="BE334" s="165">
        <f>IF(N334="základní",J334,0)</f>
        <v>0</v>
      </c>
      <c r="BF334" s="165">
        <f>IF(N334="snížená",J334,0)</f>
        <v>0</v>
      </c>
      <c r="BG334" s="165">
        <f>IF(N334="zákl. přenesená",J334,0)</f>
        <v>0</v>
      </c>
      <c r="BH334" s="165">
        <f>IF(N334="sníž. přenesená",J334,0)</f>
        <v>0</v>
      </c>
      <c r="BI334" s="165">
        <f>IF(N334="nulová",J334,0)</f>
        <v>0</v>
      </c>
      <c r="BJ334" s="14" t="s">
        <v>76</v>
      </c>
      <c r="BK334" s="166">
        <f>ROUND(I334*H334,15)</f>
        <v>0</v>
      </c>
      <c r="BL334" s="14" t="s">
        <v>107</v>
      </c>
      <c r="BM334" s="164" t="s">
        <v>473</v>
      </c>
    </row>
    <row r="335" spans="1:65" s="2" customFormat="1" ht="19.2">
      <c r="A335" s="31"/>
      <c r="B335" s="32"/>
      <c r="C335" s="33"/>
      <c r="D335" s="167" t="s">
        <v>109</v>
      </c>
      <c r="E335" s="33"/>
      <c r="F335" s="168" t="s">
        <v>474</v>
      </c>
      <c r="G335" s="33"/>
      <c r="H335" s="33"/>
      <c r="I335" s="105"/>
      <c r="J335" s="33"/>
      <c r="K335" s="33"/>
      <c r="L335" s="36"/>
      <c r="M335" s="169"/>
      <c r="N335" s="170"/>
      <c r="O335" s="61"/>
      <c r="P335" s="61"/>
      <c r="Q335" s="61"/>
      <c r="R335" s="61"/>
      <c r="S335" s="61"/>
      <c r="T335" s="62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109</v>
      </c>
      <c r="AU335" s="14" t="s">
        <v>6</v>
      </c>
    </row>
    <row r="336" spans="1:65" s="2" customFormat="1" ht="21.6" customHeight="1">
      <c r="A336" s="31"/>
      <c r="B336" s="32"/>
      <c r="C336" s="154" t="s">
        <v>475</v>
      </c>
      <c r="D336" s="154" t="s">
        <v>102</v>
      </c>
      <c r="E336" s="155" t="s">
        <v>476</v>
      </c>
      <c r="F336" s="156" t="s">
        <v>477</v>
      </c>
      <c r="G336" s="157" t="s">
        <v>128</v>
      </c>
      <c r="H336" s="158">
        <v>7.4269999999999996</v>
      </c>
      <c r="I336" s="159"/>
      <c r="J336" s="158">
        <f>ROUND(I336*H336,15)</f>
        <v>0</v>
      </c>
      <c r="K336" s="156" t="s">
        <v>106</v>
      </c>
      <c r="L336" s="36"/>
      <c r="M336" s="160" t="s">
        <v>18</v>
      </c>
      <c r="N336" s="161" t="s">
        <v>40</v>
      </c>
      <c r="O336" s="61"/>
      <c r="P336" s="162">
        <f>O336*H336</f>
        <v>0</v>
      </c>
      <c r="Q336" s="162">
        <v>0</v>
      </c>
      <c r="R336" s="162">
        <f>Q336*H336</f>
        <v>0</v>
      </c>
      <c r="S336" s="162">
        <v>0</v>
      </c>
      <c r="T336" s="163">
        <f>S336*H336</f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64" t="s">
        <v>107</v>
      </c>
      <c r="AT336" s="164" t="s">
        <v>102</v>
      </c>
      <c r="AU336" s="164" t="s">
        <v>6</v>
      </c>
      <c r="AY336" s="14" t="s">
        <v>108</v>
      </c>
      <c r="BE336" s="165">
        <f>IF(N336="základní",J336,0)</f>
        <v>0</v>
      </c>
      <c r="BF336" s="165">
        <f>IF(N336="snížená",J336,0)</f>
        <v>0</v>
      </c>
      <c r="BG336" s="165">
        <f>IF(N336="zákl. přenesená",J336,0)</f>
        <v>0</v>
      </c>
      <c r="BH336" s="165">
        <f>IF(N336="sníž. přenesená",J336,0)</f>
        <v>0</v>
      </c>
      <c r="BI336" s="165">
        <f>IF(N336="nulová",J336,0)</f>
        <v>0</v>
      </c>
      <c r="BJ336" s="14" t="s">
        <v>76</v>
      </c>
      <c r="BK336" s="166">
        <f>ROUND(I336*H336,15)</f>
        <v>0</v>
      </c>
      <c r="BL336" s="14" t="s">
        <v>107</v>
      </c>
      <c r="BM336" s="164" t="s">
        <v>478</v>
      </c>
    </row>
    <row r="337" spans="1:65" s="2" customFormat="1" ht="28.8">
      <c r="A337" s="31"/>
      <c r="B337" s="32"/>
      <c r="C337" s="33"/>
      <c r="D337" s="167" t="s">
        <v>109</v>
      </c>
      <c r="E337" s="33"/>
      <c r="F337" s="168" t="s">
        <v>479</v>
      </c>
      <c r="G337" s="33"/>
      <c r="H337" s="33"/>
      <c r="I337" s="105"/>
      <c r="J337" s="33"/>
      <c r="K337" s="33"/>
      <c r="L337" s="36"/>
      <c r="M337" s="169"/>
      <c r="N337" s="170"/>
      <c r="O337" s="61"/>
      <c r="P337" s="61"/>
      <c r="Q337" s="61"/>
      <c r="R337" s="61"/>
      <c r="S337" s="61"/>
      <c r="T337" s="62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T337" s="14" t="s">
        <v>109</v>
      </c>
      <c r="AU337" s="14" t="s">
        <v>6</v>
      </c>
    </row>
    <row r="338" spans="1:65" s="2" customFormat="1" ht="21.6" customHeight="1">
      <c r="A338" s="31"/>
      <c r="B338" s="32"/>
      <c r="C338" s="154" t="s">
        <v>292</v>
      </c>
      <c r="D338" s="154" t="s">
        <v>102</v>
      </c>
      <c r="E338" s="155" t="s">
        <v>480</v>
      </c>
      <c r="F338" s="156" t="s">
        <v>481</v>
      </c>
      <c r="G338" s="157" t="s">
        <v>196</v>
      </c>
      <c r="H338" s="158">
        <v>1.1140000000000001</v>
      </c>
      <c r="I338" s="159"/>
      <c r="J338" s="158">
        <f>ROUND(I338*H338,15)</f>
        <v>0</v>
      </c>
      <c r="K338" s="156" t="s">
        <v>106</v>
      </c>
      <c r="L338" s="36"/>
      <c r="M338" s="160" t="s">
        <v>18</v>
      </c>
      <c r="N338" s="161" t="s">
        <v>40</v>
      </c>
      <c r="O338" s="61"/>
      <c r="P338" s="162">
        <f>O338*H338</f>
        <v>0</v>
      </c>
      <c r="Q338" s="162">
        <v>0</v>
      </c>
      <c r="R338" s="162">
        <f>Q338*H338</f>
        <v>0</v>
      </c>
      <c r="S338" s="162">
        <v>0</v>
      </c>
      <c r="T338" s="163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64" t="s">
        <v>107</v>
      </c>
      <c r="AT338" s="164" t="s">
        <v>102</v>
      </c>
      <c r="AU338" s="164" t="s">
        <v>6</v>
      </c>
      <c r="AY338" s="14" t="s">
        <v>108</v>
      </c>
      <c r="BE338" s="165">
        <f>IF(N338="základní",J338,0)</f>
        <v>0</v>
      </c>
      <c r="BF338" s="165">
        <f>IF(N338="snížená",J338,0)</f>
        <v>0</v>
      </c>
      <c r="BG338" s="165">
        <f>IF(N338="zákl. přenesená",J338,0)</f>
        <v>0</v>
      </c>
      <c r="BH338" s="165">
        <f>IF(N338="sníž. přenesená",J338,0)</f>
        <v>0</v>
      </c>
      <c r="BI338" s="165">
        <f>IF(N338="nulová",J338,0)</f>
        <v>0</v>
      </c>
      <c r="BJ338" s="14" t="s">
        <v>76</v>
      </c>
      <c r="BK338" s="166">
        <f>ROUND(I338*H338,15)</f>
        <v>0</v>
      </c>
      <c r="BL338" s="14" t="s">
        <v>107</v>
      </c>
      <c r="BM338" s="164" t="s">
        <v>482</v>
      </c>
    </row>
    <row r="339" spans="1:65" s="2" customFormat="1" ht="19.2">
      <c r="A339" s="31"/>
      <c r="B339" s="32"/>
      <c r="C339" s="33"/>
      <c r="D339" s="167" t="s">
        <v>109</v>
      </c>
      <c r="E339" s="33"/>
      <c r="F339" s="168" t="s">
        <v>483</v>
      </c>
      <c r="G339" s="33"/>
      <c r="H339" s="33"/>
      <c r="I339" s="105"/>
      <c r="J339" s="33"/>
      <c r="K339" s="33"/>
      <c r="L339" s="36"/>
      <c r="M339" s="169"/>
      <c r="N339" s="170"/>
      <c r="O339" s="61"/>
      <c r="P339" s="61"/>
      <c r="Q339" s="61"/>
      <c r="R339" s="61"/>
      <c r="S339" s="61"/>
      <c r="T339" s="62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109</v>
      </c>
      <c r="AU339" s="14" t="s">
        <v>6</v>
      </c>
    </row>
    <row r="340" spans="1:65" s="2" customFormat="1" ht="32.4" customHeight="1">
      <c r="A340" s="31"/>
      <c r="B340" s="32"/>
      <c r="C340" s="154" t="s">
        <v>484</v>
      </c>
      <c r="D340" s="154" t="s">
        <v>102</v>
      </c>
      <c r="E340" s="155" t="s">
        <v>485</v>
      </c>
      <c r="F340" s="156" t="s">
        <v>486</v>
      </c>
      <c r="G340" s="157" t="s">
        <v>487</v>
      </c>
      <c r="H340" s="158">
        <v>106.5</v>
      </c>
      <c r="I340" s="159"/>
      <c r="J340" s="158">
        <f>ROUND(I340*H340,15)</f>
        <v>0</v>
      </c>
      <c r="K340" s="156" t="s">
        <v>106</v>
      </c>
      <c r="L340" s="36"/>
      <c r="M340" s="160" t="s">
        <v>18</v>
      </c>
      <c r="N340" s="161" t="s">
        <v>40</v>
      </c>
      <c r="O340" s="61"/>
      <c r="P340" s="162">
        <f>O340*H340</f>
        <v>0</v>
      </c>
      <c r="Q340" s="162">
        <v>0</v>
      </c>
      <c r="R340" s="162">
        <f>Q340*H340</f>
        <v>0</v>
      </c>
      <c r="S340" s="162">
        <v>0</v>
      </c>
      <c r="T340" s="163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64" t="s">
        <v>107</v>
      </c>
      <c r="AT340" s="164" t="s">
        <v>102</v>
      </c>
      <c r="AU340" s="164" t="s">
        <v>6</v>
      </c>
      <c r="AY340" s="14" t="s">
        <v>108</v>
      </c>
      <c r="BE340" s="165">
        <f>IF(N340="základní",J340,0)</f>
        <v>0</v>
      </c>
      <c r="BF340" s="165">
        <f>IF(N340="snížená",J340,0)</f>
        <v>0</v>
      </c>
      <c r="BG340" s="165">
        <f>IF(N340="zákl. přenesená",J340,0)</f>
        <v>0</v>
      </c>
      <c r="BH340" s="165">
        <f>IF(N340="sníž. přenesená",J340,0)</f>
        <v>0</v>
      </c>
      <c r="BI340" s="165">
        <f>IF(N340="nulová",J340,0)</f>
        <v>0</v>
      </c>
      <c r="BJ340" s="14" t="s">
        <v>76</v>
      </c>
      <c r="BK340" s="166">
        <f>ROUND(I340*H340,15)</f>
        <v>0</v>
      </c>
      <c r="BL340" s="14" t="s">
        <v>107</v>
      </c>
      <c r="BM340" s="164" t="s">
        <v>488</v>
      </c>
    </row>
    <row r="341" spans="1:65" s="2" customFormat="1" ht="19.2">
      <c r="A341" s="31"/>
      <c r="B341" s="32"/>
      <c r="C341" s="33"/>
      <c r="D341" s="167" t="s">
        <v>109</v>
      </c>
      <c r="E341" s="33"/>
      <c r="F341" s="168" t="s">
        <v>489</v>
      </c>
      <c r="G341" s="33"/>
      <c r="H341" s="33"/>
      <c r="I341" s="105"/>
      <c r="J341" s="33"/>
      <c r="K341" s="33"/>
      <c r="L341" s="36"/>
      <c r="M341" s="169"/>
      <c r="N341" s="170"/>
      <c r="O341" s="61"/>
      <c r="P341" s="61"/>
      <c r="Q341" s="61"/>
      <c r="R341" s="61"/>
      <c r="S341" s="61"/>
      <c r="T341" s="62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109</v>
      </c>
      <c r="AU341" s="14" t="s">
        <v>6</v>
      </c>
    </row>
    <row r="342" spans="1:65" s="10" customFormat="1" ht="10.199999999999999">
      <c r="B342" s="171"/>
      <c r="C342" s="172"/>
      <c r="D342" s="167" t="s">
        <v>111</v>
      </c>
      <c r="E342" s="173" t="s">
        <v>18</v>
      </c>
      <c r="F342" s="174" t="s">
        <v>490</v>
      </c>
      <c r="G342" s="172"/>
      <c r="H342" s="175">
        <v>13</v>
      </c>
      <c r="I342" s="176"/>
      <c r="J342" s="172"/>
      <c r="K342" s="172"/>
      <c r="L342" s="177"/>
      <c r="M342" s="178"/>
      <c r="N342" s="179"/>
      <c r="O342" s="179"/>
      <c r="P342" s="179"/>
      <c r="Q342" s="179"/>
      <c r="R342" s="179"/>
      <c r="S342" s="179"/>
      <c r="T342" s="180"/>
      <c r="AT342" s="181" t="s">
        <v>111</v>
      </c>
      <c r="AU342" s="181" t="s">
        <v>6</v>
      </c>
      <c r="AV342" s="10" t="s">
        <v>78</v>
      </c>
      <c r="AW342" s="10" t="s">
        <v>31</v>
      </c>
      <c r="AX342" s="10" t="s">
        <v>6</v>
      </c>
      <c r="AY342" s="181" t="s">
        <v>108</v>
      </c>
    </row>
    <row r="343" spans="1:65" s="10" customFormat="1" ht="10.199999999999999">
      <c r="B343" s="171"/>
      <c r="C343" s="172"/>
      <c r="D343" s="167" t="s">
        <v>111</v>
      </c>
      <c r="E343" s="173" t="s">
        <v>18</v>
      </c>
      <c r="F343" s="174" t="s">
        <v>491</v>
      </c>
      <c r="G343" s="172"/>
      <c r="H343" s="175">
        <v>83</v>
      </c>
      <c r="I343" s="176"/>
      <c r="J343" s="172"/>
      <c r="K343" s="172"/>
      <c r="L343" s="177"/>
      <c r="M343" s="178"/>
      <c r="N343" s="179"/>
      <c r="O343" s="179"/>
      <c r="P343" s="179"/>
      <c r="Q343" s="179"/>
      <c r="R343" s="179"/>
      <c r="S343" s="179"/>
      <c r="T343" s="180"/>
      <c r="AT343" s="181" t="s">
        <v>111</v>
      </c>
      <c r="AU343" s="181" t="s">
        <v>6</v>
      </c>
      <c r="AV343" s="10" t="s">
        <v>78</v>
      </c>
      <c r="AW343" s="10" t="s">
        <v>31</v>
      </c>
      <c r="AX343" s="10" t="s">
        <v>6</v>
      </c>
      <c r="AY343" s="181" t="s">
        <v>108</v>
      </c>
    </row>
    <row r="344" spans="1:65" s="10" customFormat="1" ht="10.199999999999999">
      <c r="B344" s="171"/>
      <c r="C344" s="172"/>
      <c r="D344" s="167" t="s">
        <v>111</v>
      </c>
      <c r="E344" s="173" t="s">
        <v>18</v>
      </c>
      <c r="F344" s="174" t="s">
        <v>492</v>
      </c>
      <c r="G344" s="172"/>
      <c r="H344" s="175">
        <v>10.5</v>
      </c>
      <c r="I344" s="176"/>
      <c r="J344" s="172"/>
      <c r="K344" s="172"/>
      <c r="L344" s="177"/>
      <c r="M344" s="178"/>
      <c r="N344" s="179"/>
      <c r="O344" s="179"/>
      <c r="P344" s="179"/>
      <c r="Q344" s="179"/>
      <c r="R344" s="179"/>
      <c r="S344" s="179"/>
      <c r="T344" s="180"/>
      <c r="AT344" s="181" t="s">
        <v>111</v>
      </c>
      <c r="AU344" s="181" t="s">
        <v>6</v>
      </c>
      <c r="AV344" s="10" t="s">
        <v>78</v>
      </c>
      <c r="AW344" s="10" t="s">
        <v>31</v>
      </c>
      <c r="AX344" s="10" t="s">
        <v>6</v>
      </c>
      <c r="AY344" s="181" t="s">
        <v>108</v>
      </c>
    </row>
    <row r="345" spans="1:65" s="11" customFormat="1" ht="10.199999999999999">
      <c r="B345" s="182"/>
      <c r="C345" s="183"/>
      <c r="D345" s="167" t="s">
        <v>111</v>
      </c>
      <c r="E345" s="184" t="s">
        <v>18</v>
      </c>
      <c r="F345" s="185" t="s">
        <v>113</v>
      </c>
      <c r="G345" s="183"/>
      <c r="H345" s="186">
        <v>106.5</v>
      </c>
      <c r="I345" s="187"/>
      <c r="J345" s="183"/>
      <c r="K345" s="183"/>
      <c r="L345" s="188"/>
      <c r="M345" s="189"/>
      <c r="N345" s="190"/>
      <c r="O345" s="190"/>
      <c r="P345" s="190"/>
      <c r="Q345" s="190"/>
      <c r="R345" s="190"/>
      <c r="S345" s="190"/>
      <c r="T345" s="191"/>
      <c r="AT345" s="192" t="s">
        <v>111</v>
      </c>
      <c r="AU345" s="192" t="s">
        <v>6</v>
      </c>
      <c r="AV345" s="11" t="s">
        <v>107</v>
      </c>
      <c r="AW345" s="11" t="s">
        <v>31</v>
      </c>
      <c r="AX345" s="11" t="s">
        <v>76</v>
      </c>
      <c r="AY345" s="192" t="s">
        <v>108</v>
      </c>
    </row>
    <row r="346" spans="1:65" s="2" customFormat="1" ht="21.6" customHeight="1">
      <c r="A346" s="31"/>
      <c r="B346" s="32"/>
      <c r="C346" s="193" t="s">
        <v>296</v>
      </c>
      <c r="D346" s="193" t="s">
        <v>193</v>
      </c>
      <c r="E346" s="194" t="s">
        <v>493</v>
      </c>
      <c r="F346" s="195" t="s">
        <v>494</v>
      </c>
      <c r="G346" s="196" t="s">
        <v>196</v>
      </c>
      <c r="H346" s="197">
        <v>37.691000000000003</v>
      </c>
      <c r="I346" s="198"/>
      <c r="J346" s="197">
        <f>ROUND(I346*H346,15)</f>
        <v>0</v>
      </c>
      <c r="K346" s="195" t="s">
        <v>106</v>
      </c>
      <c r="L346" s="199"/>
      <c r="M346" s="200" t="s">
        <v>18</v>
      </c>
      <c r="N346" s="201" t="s">
        <v>40</v>
      </c>
      <c r="O346" s="61"/>
      <c r="P346" s="162">
        <f>O346*H346</f>
        <v>0</v>
      </c>
      <c r="Q346" s="162">
        <v>0</v>
      </c>
      <c r="R346" s="162">
        <f>Q346*H346</f>
        <v>0</v>
      </c>
      <c r="S346" s="162">
        <v>0</v>
      </c>
      <c r="T346" s="163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64" t="s">
        <v>129</v>
      </c>
      <c r="AT346" s="164" t="s">
        <v>193</v>
      </c>
      <c r="AU346" s="164" t="s">
        <v>6</v>
      </c>
      <c r="AY346" s="14" t="s">
        <v>108</v>
      </c>
      <c r="BE346" s="165">
        <f>IF(N346="základní",J346,0)</f>
        <v>0</v>
      </c>
      <c r="BF346" s="165">
        <f>IF(N346="snížená",J346,0)</f>
        <v>0</v>
      </c>
      <c r="BG346" s="165">
        <f>IF(N346="zákl. přenesená",J346,0)</f>
        <v>0</v>
      </c>
      <c r="BH346" s="165">
        <f>IF(N346="sníž. přenesená",J346,0)</f>
        <v>0</v>
      </c>
      <c r="BI346" s="165">
        <f>IF(N346="nulová",J346,0)</f>
        <v>0</v>
      </c>
      <c r="BJ346" s="14" t="s">
        <v>76</v>
      </c>
      <c r="BK346" s="166">
        <f>ROUND(I346*H346,15)</f>
        <v>0</v>
      </c>
      <c r="BL346" s="14" t="s">
        <v>107</v>
      </c>
      <c r="BM346" s="164" t="s">
        <v>495</v>
      </c>
    </row>
    <row r="347" spans="1:65" s="2" customFormat="1" ht="19.2">
      <c r="A347" s="31"/>
      <c r="B347" s="32"/>
      <c r="C347" s="33"/>
      <c r="D347" s="167" t="s">
        <v>109</v>
      </c>
      <c r="E347" s="33"/>
      <c r="F347" s="168" t="s">
        <v>494</v>
      </c>
      <c r="G347" s="33"/>
      <c r="H347" s="33"/>
      <c r="I347" s="105"/>
      <c r="J347" s="33"/>
      <c r="K347" s="33"/>
      <c r="L347" s="36"/>
      <c r="M347" s="169"/>
      <c r="N347" s="170"/>
      <c r="O347" s="61"/>
      <c r="P347" s="61"/>
      <c r="Q347" s="61"/>
      <c r="R347" s="61"/>
      <c r="S347" s="61"/>
      <c r="T347" s="62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4" t="s">
        <v>109</v>
      </c>
      <c r="AU347" s="14" t="s">
        <v>6</v>
      </c>
    </row>
    <row r="348" spans="1:65" s="2" customFormat="1" ht="32.4" customHeight="1">
      <c r="A348" s="31"/>
      <c r="B348" s="32"/>
      <c r="C348" s="154" t="s">
        <v>496</v>
      </c>
      <c r="D348" s="154" t="s">
        <v>102</v>
      </c>
      <c r="E348" s="155" t="s">
        <v>497</v>
      </c>
      <c r="F348" s="156" t="s">
        <v>498</v>
      </c>
      <c r="G348" s="157" t="s">
        <v>487</v>
      </c>
      <c r="H348" s="158">
        <v>529.5</v>
      </c>
      <c r="I348" s="159"/>
      <c r="J348" s="158">
        <f>ROUND(I348*H348,15)</f>
        <v>0</v>
      </c>
      <c r="K348" s="156" t="s">
        <v>106</v>
      </c>
      <c r="L348" s="36"/>
      <c r="M348" s="160" t="s">
        <v>18</v>
      </c>
      <c r="N348" s="161" t="s">
        <v>40</v>
      </c>
      <c r="O348" s="61"/>
      <c r="P348" s="162">
        <f>O348*H348</f>
        <v>0</v>
      </c>
      <c r="Q348" s="162">
        <v>0</v>
      </c>
      <c r="R348" s="162">
        <f>Q348*H348</f>
        <v>0</v>
      </c>
      <c r="S348" s="162">
        <v>0</v>
      </c>
      <c r="T348" s="163">
        <f>S348*H348</f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64" t="s">
        <v>107</v>
      </c>
      <c r="AT348" s="164" t="s">
        <v>102</v>
      </c>
      <c r="AU348" s="164" t="s">
        <v>6</v>
      </c>
      <c r="AY348" s="14" t="s">
        <v>108</v>
      </c>
      <c r="BE348" s="165">
        <f>IF(N348="základní",J348,0)</f>
        <v>0</v>
      </c>
      <c r="BF348" s="165">
        <f>IF(N348="snížená",J348,0)</f>
        <v>0</v>
      </c>
      <c r="BG348" s="165">
        <f>IF(N348="zákl. přenesená",J348,0)</f>
        <v>0</v>
      </c>
      <c r="BH348" s="165">
        <f>IF(N348="sníž. přenesená",J348,0)</f>
        <v>0</v>
      </c>
      <c r="BI348" s="165">
        <f>IF(N348="nulová",J348,0)</f>
        <v>0</v>
      </c>
      <c r="BJ348" s="14" t="s">
        <v>76</v>
      </c>
      <c r="BK348" s="166">
        <f>ROUND(I348*H348,15)</f>
        <v>0</v>
      </c>
      <c r="BL348" s="14" t="s">
        <v>107</v>
      </c>
      <c r="BM348" s="164" t="s">
        <v>499</v>
      </c>
    </row>
    <row r="349" spans="1:65" s="2" customFormat="1" ht="19.2">
      <c r="A349" s="31"/>
      <c r="B349" s="32"/>
      <c r="C349" s="33"/>
      <c r="D349" s="167" t="s">
        <v>109</v>
      </c>
      <c r="E349" s="33"/>
      <c r="F349" s="168" t="s">
        <v>500</v>
      </c>
      <c r="G349" s="33"/>
      <c r="H349" s="33"/>
      <c r="I349" s="105"/>
      <c r="J349" s="33"/>
      <c r="K349" s="33"/>
      <c r="L349" s="36"/>
      <c r="M349" s="169"/>
      <c r="N349" s="170"/>
      <c r="O349" s="61"/>
      <c r="P349" s="61"/>
      <c r="Q349" s="61"/>
      <c r="R349" s="61"/>
      <c r="S349" s="61"/>
      <c r="T349" s="62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T349" s="14" t="s">
        <v>109</v>
      </c>
      <c r="AU349" s="14" t="s">
        <v>6</v>
      </c>
    </row>
    <row r="350" spans="1:65" s="10" customFormat="1" ht="20.399999999999999">
      <c r="B350" s="171"/>
      <c r="C350" s="172"/>
      <c r="D350" s="167" t="s">
        <v>111</v>
      </c>
      <c r="E350" s="173" t="s">
        <v>18</v>
      </c>
      <c r="F350" s="174" t="s">
        <v>501</v>
      </c>
      <c r="G350" s="172"/>
      <c r="H350" s="175">
        <v>498</v>
      </c>
      <c r="I350" s="176"/>
      <c r="J350" s="172"/>
      <c r="K350" s="172"/>
      <c r="L350" s="177"/>
      <c r="M350" s="178"/>
      <c r="N350" s="179"/>
      <c r="O350" s="179"/>
      <c r="P350" s="179"/>
      <c r="Q350" s="179"/>
      <c r="R350" s="179"/>
      <c r="S350" s="179"/>
      <c r="T350" s="180"/>
      <c r="AT350" s="181" t="s">
        <v>111</v>
      </c>
      <c r="AU350" s="181" t="s">
        <v>6</v>
      </c>
      <c r="AV350" s="10" t="s">
        <v>78</v>
      </c>
      <c r="AW350" s="10" t="s">
        <v>31</v>
      </c>
      <c r="AX350" s="10" t="s">
        <v>6</v>
      </c>
      <c r="AY350" s="181" t="s">
        <v>108</v>
      </c>
    </row>
    <row r="351" spans="1:65" s="10" customFormat="1" ht="10.199999999999999">
      <c r="B351" s="171"/>
      <c r="C351" s="172"/>
      <c r="D351" s="167" t="s">
        <v>111</v>
      </c>
      <c r="E351" s="173" t="s">
        <v>18</v>
      </c>
      <c r="F351" s="174" t="s">
        <v>502</v>
      </c>
      <c r="G351" s="172"/>
      <c r="H351" s="175">
        <v>31.5</v>
      </c>
      <c r="I351" s="176"/>
      <c r="J351" s="172"/>
      <c r="K351" s="172"/>
      <c r="L351" s="177"/>
      <c r="M351" s="178"/>
      <c r="N351" s="179"/>
      <c r="O351" s="179"/>
      <c r="P351" s="179"/>
      <c r="Q351" s="179"/>
      <c r="R351" s="179"/>
      <c r="S351" s="179"/>
      <c r="T351" s="180"/>
      <c r="AT351" s="181" t="s">
        <v>111</v>
      </c>
      <c r="AU351" s="181" t="s">
        <v>6</v>
      </c>
      <c r="AV351" s="10" t="s">
        <v>78</v>
      </c>
      <c r="AW351" s="10" t="s">
        <v>31</v>
      </c>
      <c r="AX351" s="10" t="s">
        <v>6</v>
      </c>
      <c r="AY351" s="181" t="s">
        <v>108</v>
      </c>
    </row>
    <row r="352" spans="1:65" s="11" customFormat="1" ht="10.199999999999999">
      <c r="B352" s="182"/>
      <c r="C352" s="183"/>
      <c r="D352" s="167" t="s">
        <v>111</v>
      </c>
      <c r="E352" s="184" t="s">
        <v>18</v>
      </c>
      <c r="F352" s="185" t="s">
        <v>113</v>
      </c>
      <c r="G352" s="183"/>
      <c r="H352" s="186">
        <v>529.5</v>
      </c>
      <c r="I352" s="187"/>
      <c r="J352" s="183"/>
      <c r="K352" s="183"/>
      <c r="L352" s="188"/>
      <c r="M352" s="189"/>
      <c r="N352" s="190"/>
      <c r="O352" s="190"/>
      <c r="P352" s="190"/>
      <c r="Q352" s="190"/>
      <c r="R352" s="190"/>
      <c r="S352" s="190"/>
      <c r="T352" s="191"/>
      <c r="AT352" s="192" t="s">
        <v>111</v>
      </c>
      <c r="AU352" s="192" t="s">
        <v>6</v>
      </c>
      <c r="AV352" s="11" t="s">
        <v>107</v>
      </c>
      <c r="AW352" s="11" t="s">
        <v>31</v>
      </c>
      <c r="AX352" s="11" t="s">
        <v>76</v>
      </c>
      <c r="AY352" s="192" t="s">
        <v>108</v>
      </c>
    </row>
    <row r="353" spans="1:65" s="2" customFormat="1" ht="21.6" customHeight="1">
      <c r="A353" s="31"/>
      <c r="B353" s="32"/>
      <c r="C353" s="193" t="s">
        <v>301</v>
      </c>
      <c r="D353" s="193" t="s">
        <v>193</v>
      </c>
      <c r="E353" s="194" t="s">
        <v>493</v>
      </c>
      <c r="F353" s="195" t="s">
        <v>494</v>
      </c>
      <c r="G353" s="196" t="s">
        <v>196</v>
      </c>
      <c r="H353" s="197">
        <v>53.4</v>
      </c>
      <c r="I353" s="198"/>
      <c r="J353" s="197">
        <f>ROUND(I353*H353,15)</f>
        <v>0</v>
      </c>
      <c r="K353" s="195" t="s">
        <v>106</v>
      </c>
      <c r="L353" s="199"/>
      <c r="M353" s="200" t="s">
        <v>18</v>
      </c>
      <c r="N353" s="201" t="s">
        <v>40</v>
      </c>
      <c r="O353" s="61"/>
      <c r="P353" s="162">
        <f>O353*H353</f>
        <v>0</v>
      </c>
      <c r="Q353" s="162">
        <v>0</v>
      </c>
      <c r="R353" s="162">
        <f>Q353*H353</f>
        <v>0</v>
      </c>
      <c r="S353" s="162">
        <v>0</v>
      </c>
      <c r="T353" s="163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64" t="s">
        <v>129</v>
      </c>
      <c r="AT353" s="164" t="s">
        <v>193</v>
      </c>
      <c r="AU353" s="164" t="s">
        <v>6</v>
      </c>
      <c r="AY353" s="14" t="s">
        <v>108</v>
      </c>
      <c r="BE353" s="165">
        <f>IF(N353="základní",J353,0)</f>
        <v>0</v>
      </c>
      <c r="BF353" s="165">
        <f>IF(N353="snížená",J353,0)</f>
        <v>0</v>
      </c>
      <c r="BG353" s="165">
        <f>IF(N353="zákl. přenesená",J353,0)</f>
        <v>0</v>
      </c>
      <c r="BH353" s="165">
        <f>IF(N353="sníž. přenesená",J353,0)</f>
        <v>0</v>
      </c>
      <c r="BI353" s="165">
        <f>IF(N353="nulová",J353,0)</f>
        <v>0</v>
      </c>
      <c r="BJ353" s="14" t="s">
        <v>76</v>
      </c>
      <c r="BK353" s="166">
        <f>ROUND(I353*H353,15)</f>
        <v>0</v>
      </c>
      <c r="BL353" s="14" t="s">
        <v>107</v>
      </c>
      <c r="BM353" s="164" t="s">
        <v>503</v>
      </c>
    </row>
    <row r="354" spans="1:65" s="2" customFormat="1" ht="19.2">
      <c r="A354" s="31"/>
      <c r="B354" s="32"/>
      <c r="C354" s="33"/>
      <c r="D354" s="167" t="s">
        <v>109</v>
      </c>
      <c r="E354" s="33"/>
      <c r="F354" s="168" t="s">
        <v>494</v>
      </c>
      <c r="G354" s="33"/>
      <c r="H354" s="33"/>
      <c r="I354" s="105"/>
      <c r="J354" s="33"/>
      <c r="K354" s="33"/>
      <c r="L354" s="36"/>
      <c r="M354" s="169"/>
      <c r="N354" s="170"/>
      <c r="O354" s="61"/>
      <c r="P354" s="61"/>
      <c r="Q354" s="61"/>
      <c r="R354" s="61"/>
      <c r="S354" s="61"/>
      <c r="T354" s="62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109</v>
      </c>
      <c r="AU354" s="14" t="s">
        <v>6</v>
      </c>
    </row>
    <row r="355" spans="1:65" s="2" customFormat="1" ht="21.6" customHeight="1">
      <c r="A355" s="31"/>
      <c r="B355" s="32"/>
      <c r="C355" s="154" t="s">
        <v>504</v>
      </c>
      <c r="D355" s="154" t="s">
        <v>102</v>
      </c>
      <c r="E355" s="155" t="s">
        <v>505</v>
      </c>
      <c r="F355" s="156" t="s">
        <v>506</v>
      </c>
      <c r="G355" s="157" t="s">
        <v>188</v>
      </c>
      <c r="H355" s="158">
        <v>996</v>
      </c>
      <c r="I355" s="159"/>
      <c r="J355" s="158">
        <f>ROUND(I355*H355,15)</f>
        <v>0</v>
      </c>
      <c r="K355" s="156" t="s">
        <v>122</v>
      </c>
      <c r="L355" s="36"/>
      <c r="M355" s="160" t="s">
        <v>18</v>
      </c>
      <c r="N355" s="161" t="s">
        <v>40</v>
      </c>
      <c r="O355" s="61"/>
      <c r="P355" s="162">
        <f>O355*H355</f>
        <v>0</v>
      </c>
      <c r="Q355" s="162">
        <v>0</v>
      </c>
      <c r="R355" s="162">
        <f>Q355*H355</f>
        <v>0</v>
      </c>
      <c r="S355" s="162">
        <v>0</v>
      </c>
      <c r="T355" s="163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64" t="s">
        <v>107</v>
      </c>
      <c r="AT355" s="164" t="s">
        <v>102</v>
      </c>
      <c r="AU355" s="164" t="s">
        <v>6</v>
      </c>
      <c r="AY355" s="14" t="s">
        <v>108</v>
      </c>
      <c r="BE355" s="165">
        <f>IF(N355="základní",J355,0)</f>
        <v>0</v>
      </c>
      <c r="BF355" s="165">
        <f>IF(N355="snížená",J355,0)</f>
        <v>0</v>
      </c>
      <c r="BG355" s="165">
        <f>IF(N355="zákl. přenesená",J355,0)</f>
        <v>0</v>
      </c>
      <c r="BH355" s="165">
        <f>IF(N355="sníž. přenesená",J355,0)</f>
        <v>0</v>
      </c>
      <c r="BI355" s="165">
        <f>IF(N355="nulová",J355,0)</f>
        <v>0</v>
      </c>
      <c r="BJ355" s="14" t="s">
        <v>76</v>
      </c>
      <c r="BK355" s="166">
        <f>ROUND(I355*H355,15)</f>
        <v>0</v>
      </c>
      <c r="BL355" s="14" t="s">
        <v>107</v>
      </c>
      <c r="BM355" s="164" t="s">
        <v>230</v>
      </c>
    </row>
    <row r="356" spans="1:65" s="2" customFormat="1" ht="38.4">
      <c r="A356" s="31"/>
      <c r="B356" s="32"/>
      <c r="C356" s="33"/>
      <c r="D356" s="167" t="s">
        <v>109</v>
      </c>
      <c r="E356" s="33"/>
      <c r="F356" s="168" t="s">
        <v>507</v>
      </c>
      <c r="G356" s="33"/>
      <c r="H356" s="33"/>
      <c r="I356" s="105"/>
      <c r="J356" s="33"/>
      <c r="K356" s="33"/>
      <c r="L356" s="36"/>
      <c r="M356" s="169"/>
      <c r="N356" s="170"/>
      <c r="O356" s="61"/>
      <c r="P356" s="61"/>
      <c r="Q356" s="61"/>
      <c r="R356" s="61"/>
      <c r="S356" s="61"/>
      <c r="T356" s="62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109</v>
      </c>
      <c r="AU356" s="14" t="s">
        <v>6</v>
      </c>
    </row>
    <row r="357" spans="1:65" s="10" customFormat="1" ht="10.199999999999999">
      <c r="B357" s="171"/>
      <c r="C357" s="172"/>
      <c r="D357" s="167" t="s">
        <v>111</v>
      </c>
      <c r="E357" s="173" t="s">
        <v>18</v>
      </c>
      <c r="F357" s="174" t="s">
        <v>226</v>
      </c>
      <c r="G357" s="172"/>
      <c r="H357" s="175">
        <v>996</v>
      </c>
      <c r="I357" s="176"/>
      <c r="J357" s="172"/>
      <c r="K357" s="172"/>
      <c r="L357" s="177"/>
      <c r="M357" s="178"/>
      <c r="N357" s="179"/>
      <c r="O357" s="179"/>
      <c r="P357" s="179"/>
      <c r="Q357" s="179"/>
      <c r="R357" s="179"/>
      <c r="S357" s="179"/>
      <c r="T357" s="180"/>
      <c r="AT357" s="181" t="s">
        <v>111</v>
      </c>
      <c r="AU357" s="181" t="s">
        <v>6</v>
      </c>
      <c r="AV357" s="10" t="s">
        <v>78</v>
      </c>
      <c r="AW357" s="10" t="s">
        <v>31</v>
      </c>
      <c r="AX357" s="10" t="s">
        <v>6</v>
      </c>
      <c r="AY357" s="181" t="s">
        <v>108</v>
      </c>
    </row>
    <row r="358" spans="1:65" s="11" customFormat="1" ht="10.199999999999999">
      <c r="B358" s="182"/>
      <c r="C358" s="183"/>
      <c r="D358" s="167" t="s">
        <v>111</v>
      </c>
      <c r="E358" s="184" t="s">
        <v>18</v>
      </c>
      <c r="F358" s="185" t="s">
        <v>113</v>
      </c>
      <c r="G358" s="183"/>
      <c r="H358" s="186">
        <v>996</v>
      </c>
      <c r="I358" s="187"/>
      <c r="J358" s="183"/>
      <c r="K358" s="183"/>
      <c r="L358" s="188"/>
      <c r="M358" s="189"/>
      <c r="N358" s="190"/>
      <c r="O358" s="190"/>
      <c r="P358" s="190"/>
      <c r="Q358" s="190"/>
      <c r="R358" s="190"/>
      <c r="S358" s="190"/>
      <c r="T358" s="191"/>
      <c r="AT358" s="192" t="s">
        <v>111</v>
      </c>
      <c r="AU358" s="192" t="s">
        <v>6</v>
      </c>
      <c r="AV358" s="11" t="s">
        <v>107</v>
      </c>
      <c r="AW358" s="11" t="s">
        <v>31</v>
      </c>
      <c r="AX358" s="11" t="s">
        <v>76</v>
      </c>
      <c r="AY358" s="192" t="s">
        <v>108</v>
      </c>
    </row>
    <row r="359" spans="1:65" s="2" customFormat="1" ht="21.6" customHeight="1">
      <c r="A359" s="31"/>
      <c r="B359" s="32"/>
      <c r="C359" s="154" t="s">
        <v>306</v>
      </c>
      <c r="D359" s="154" t="s">
        <v>102</v>
      </c>
      <c r="E359" s="155" t="s">
        <v>508</v>
      </c>
      <c r="F359" s="156" t="s">
        <v>509</v>
      </c>
      <c r="G359" s="157" t="s">
        <v>188</v>
      </c>
      <c r="H359" s="158">
        <v>21</v>
      </c>
      <c r="I359" s="159"/>
      <c r="J359" s="158">
        <f>ROUND(I359*H359,15)</f>
        <v>0</v>
      </c>
      <c r="K359" s="156" t="s">
        <v>106</v>
      </c>
      <c r="L359" s="36"/>
      <c r="M359" s="160" t="s">
        <v>18</v>
      </c>
      <c r="N359" s="161" t="s">
        <v>40</v>
      </c>
      <c r="O359" s="61"/>
      <c r="P359" s="162">
        <f>O359*H359</f>
        <v>0</v>
      </c>
      <c r="Q359" s="162">
        <v>0</v>
      </c>
      <c r="R359" s="162">
        <f>Q359*H359</f>
        <v>0</v>
      </c>
      <c r="S359" s="162">
        <v>0</v>
      </c>
      <c r="T359" s="163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64" t="s">
        <v>107</v>
      </c>
      <c r="AT359" s="164" t="s">
        <v>102</v>
      </c>
      <c r="AU359" s="164" t="s">
        <v>6</v>
      </c>
      <c r="AY359" s="14" t="s">
        <v>108</v>
      </c>
      <c r="BE359" s="165">
        <f>IF(N359="základní",J359,0)</f>
        <v>0</v>
      </c>
      <c r="BF359" s="165">
        <f>IF(N359="snížená",J359,0)</f>
        <v>0</v>
      </c>
      <c r="BG359" s="165">
        <f>IF(N359="zákl. přenesená",J359,0)</f>
        <v>0</v>
      </c>
      <c r="BH359" s="165">
        <f>IF(N359="sníž. přenesená",J359,0)</f>
        <v>0</v>
      </c>
      <c r="BI359" s="165">
        <f>IF(N359="nulová",J359,0)</f>
        <v>0</v>
      </c>
      <c r="BJ359" s="14" t="s">
        <v>76</v>
      </c>
      <c r="BK359" s="166">
        <f>ROUND(I359*H359,15)</f>
        <v>0</v>
      </c>
      <c r="BL359" s="14" t="s">
        <v>107</v>
      </c>
      <c r="BM359" s="164" t="s">
        <v>510</v>
      </c>
    </row>
    <row r="360" spans="1:65" s="2" customFormat="1" ht="28.8">
      <c r="A360" s="31"/>
      <c r="B360" s="32"/>
      <c r="C360" s="33"/>
      <c r="D360" s="167" t="s">
        <v>109</v>
      </c>
      <c r="E360" s="33"/>
      <c r="F360" s="168" t="s">
        <v>511</v>
      </c>
      <c r="G360" s="33"/>
      <c r="H360" s="33"/>
      <c r="I360" s="105"/>
      <c r="J360" s="33"/>
      <c r="K360" s="33"/>
      <c r="L360" s="36"/>
      <c r="M360" s="169"/>
      <c r="N360" s="170"/>
      <c r="O360" s="61"/>
      <c r="P360" s="61"/>
      <c r="Q360" s="61"/>
      <c r="R360" s="61"/>
      <c r="S360" s="61"/>
      <c r="T360" s="62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109</v>
      </c>
      <c r="AU360" s="14" t="s">
        <v>6</v>
      </c>
    </row>
    <row r="361" spans="1:65" s="10" customFormat="1" ht="10.199999999999999">
      <c r="B361" s="171"/>
      <c r="C361" s="172"/>
      <c r="D361" s="167" t="s">
        <v>111</v>
      </c>
      <c r="E361" s="173" t="s">
        <v>18</v>
      </c>
      <c r="F361" s="174" t="s">
        <v>512</v>
      </c>
      <c r="G361" s="172"/>
      <c r="H361" s="175">
        <v>21</v>
      </c>
      <c r="I361" s="176"/>
      <c r="J361" s="172"/>
      <c r="K361" s="172"/>
      <c r="L361" s="177"/>
      <c r="M361" s="178"/>
      <c r="N361" s="179"/>
      <c r="O361" s="179"/>
      <c r="P361" s="179"/>
      <c r="Q361" s="179"/>
      <c r="R361" s="179"/>
      <c r="S361" s="179"/>
      <c r="T361" s="180"/>
      <c r="AT361" s="181" t="s">
        <v>111</v>
      </c>
      <c r="AU361" s="181" t="s">
        <v>6</v>
      </c>
      <c r="AV361" s="10" t="s">
        <v>78</v>
      </c>
      <c r="AW361" s="10" t="s">
        <v>31</v>
      </c>
      <c r="AX361" s="10" t="s">
        <v>6</v>
      </c>
      <c r="AY361" s="181" t="s">
        <v>108</v>
      </c>
    </row>
    <row r="362" spans="1:65" s="11" customFormat="1" ht="10.199999999999999">
      <c r="B362" s="182"/>
      <c r="C362" s="183"/>
      <c r="D362" s="167" t="s">
        <v>111</v>
      </c>
      <c r="E362" s="184" t="s">
        <v>18</v>
      </c>
      <c r="F362" s="185" t="s">
        <v>113</v>
      </c>
      <c r="G362" s="183"/>
      <c r="H362" s="186">
        <v>21</v>
      </c>
      <c r="I362" s="187"/>
      <c r="J362" s="183"/>
      <c r="K362" s="183"/>
      <c r="L362" s="188"/>
      <c r="M362" s="189"/>
      <c r="N362" s="190"/>
      <c r="O362" s="190"/>
      <c r="P362" s="190"/>
      <c r="Q362" s="190"/>
      <c r="R362" s="190"/>
      <c r="S362" s="190"/>
      <c r="T362" s="191"/>
      <c r="AT362" s="192" t="s">
        <v>111</v>
      </c>
      <c r="AU362" s="192" t="s">
        <v>6</v>
      </c>
      <c r="AV362" s="11" t="s">
        <v>107</v>
      </c>
      <c r="AW362" s="11" t="s">
        <v>31</v>
      </c>
      <c r="AX362" s="11" t="s">
        <v>76</v>
      </c>
      <c r="AY362" s="192" t="s">
        <v>108</v>
      </c>
    </row>
    <row r="363" spans="1:65" s="2" customFormat="1" ht="21.6" customHeight="1">
      <c r="A363" s="31"/>
      <c r="B363" s="32"/>
      <c r="C363" s="193" t="s">
        <v>513</v>
      </c>
      <c r="D363" s="193" t="s">
        <v>193</v>
      </c>
      <c r="E363" s="194" t="s">
        <v>514</v>
      </c>
      <c r="F363" s="195" t="s">
        <v>515</v>
      </c>
      <c r="G363" s="196" t="s">
        <v>188</v>
      </c>
      <c r="H363" s="197">
        <v>21</v>
      </c>
      <c r="I363" s="198"/>
      <c r="J363" s="197">
        <f>ROUND(I363*H363,15)</f>
        <v>0</v>
      </c>
      <c r="K363" s="195" t="s">
        <v>106</v>
      </c>
      <c r="L363" s="199"/>
      <c r="M363" s="200" t="s">
        <v>18</v>
      </c>
      <c r="N363" s="201" t="s">
        <v>40</v>
      </c>
      <c r="O363" s="61"/>
      <c r="P363" s="162">
        <f>O363*H363</f>
        <v>0</v>
      </c>
      <c r="Q363" s="162">
        <v>0</v>
      </c>
      <c r="R363" s="162">
        <f>Q363*H363</f>
        <v>0</v>
      </c>
      <c r="S363" s="162">
        <v>0</v>
      </c>
      <c r="T363" s="163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64" t="s">
        <v>129</v>
      </c>
      <c r="AT363" s="164" t="s">
        <v>193</v>
      </c>
      <c r="AU363" s="164" t="s">
        <v>6</v>
      </c>
      <c r="AY363" s="14" t="s">
        <v>108</v>
      </c>
      <c r="BE363" s="165">
        <f>IF(N363="základní",J363,0)</f>
        <v>0</v>
      </c>
      <c r="BF363" s="165">
        <f>IF(N363="snížená",J363,0)</f>
        <v>0</v>
      </c>
      <c r="BG363" s="165">
        <f>IF(N363="zákl. přenesená",J363,0)</f>
        <v>0</v>
      </c>
      <c r="BH363" s="165">
        <f>IF(N363="sníž. přenesená",J363,0)</f>
        <v>0</v>
      </c>
      <c r="BI363" s="165">
        <f>IF(N363="nulová",J363,0)</f>
        <v>0</v>
      </c>
      <c r="BJ363" s="14" t="s">
        <v>76</v>
      </c>
      <c r="BK363" s="166">
        <f>ROUND(I363*H363,15)</f>
        <v>0</v>
      </c>
      <c r="BL363" s="14" t="s">
        <v>107</v>
      </c>
      <c r="BM363" s="164" t="s">
        <v>516</v>
      </c>
    </row>
    <row r="364" spans="1:65" s="2" customFormat="1" ht="19.2">
      <c r="A364" s="31"/>
      <c r="B364" s="32"/>
      <c r="C364" s="33"/>
      <c r="D364" s="167" t="s">
        <v>109</v>
      </c>
      <c r="E364" s="33"/>
      <c r="F364" s="168" t="s">
        <v>515</v>
      </c>
      <c r="G364" s="33"/>
      <c r="H364" s="33"/>
      <c r="I364" s="105"/>
      <c r="J364" s="33"/>
      <c r="K364" s="33"/>
      <c r="L364" s="36"/>
      <c r="M364" s="169"/>
      <c r="N364" s="170"/>
      <c r="O364" s="61"/>
      <c r="P364" s="61"/>
      <c r="Q364" s="61"/>
      <c r="R364" s="61"/>
      <c r="S364" s="61"/>
      <c r="T364" s="62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109</v>
      </c>
      <c r="AU364" s="14" t="s">
        <v>6</v>
      </c>
    </row>
    <row r="365" spans="1:65" s="10" customFormat="1" ht="10.199999999999999">
      <c r="B365" s="171"/>
      <c r="C365" s="172"/>
      <c r="D365" s="167" t="s">
        <v>111</v>
      </c>
      <c r="E365" s="173" t="s">
        <v>18</v>
      </c>
      <c r="F365" s="174" t="s">
        <v>517</v>
      </c>
      <c r="G365" s="172"/>
      <c r="H365" s="175">
        <v>21</v>
      </c>
      <c r="I365" s="176"/>
      <c r="J365" s="172"/>
      <c r="K365" s="172"/>
      <c r="L365" s="177"/>
      <c r="M365" s="178"/>
      <c r="N365" s="179"/>
      <c r="O365" s="179"/>
      <c r="P365" s="179"/>
      <c r="Q365" s="179"/>
      <c r="R365" s="179"/>
      <c r="S365" s="179"/>
      <c r="T365" s="180"/>
      <c r="AT365" s="181" t="s">
        <v>111</v>
      </c>
      <c r="AU365" s="181" t="s">
        <v>6</v>
      </c>
      <c r="AV365" s="10" t="s">
        <v>78</v>
      </c>
      <c r="AW365" s="10" t="s">
        <v>31</v>
      </c>
      <c r="AX365" s="10" t="s">
        <v>6</v>
      </c>
      <c r="AY365" s="181" t="s">
        <v>108</v>
      </c>
    </row>
    <row r="366" spans="1:65" s="11" customFormat="1" ht="10.199999999999999">
      <c r="B366" s="182"/>
      <c r="C366" s="183"/>
      <c r="D366" s="167" t="s">
        <v>111</v>
      </c>
      <c r="E366" s="184" t="s">
        <v>18</v>
      </c>
      <c r="F366" s="185" t="s">
        <v>113</v>
      </c>
      <c r="G366" s="183"/>
      <c r="H366" s="186">
        <v>21</v>
      </c>
      <c r="I366" s="187"/>
      <c r="J366" s="183"/>
      <c r="K366" s="183"/>
      <c r="L366" s="188"/>
      <c r="M366" s="189"/>
      <c r="N366" s="190"/>
      <c r="O366" s="190"/>
      <c r="P366" s="190"/>
      <c r="Q366" s="190"/>
      <c r="R366" s="190"/>
      <c r="S366" s="190"/>
      <c r="T366" s="191"/>
      <c r="AT366" s="192" t="s">
        <v>111</v>
      </c>
      <c r="AU366" s="192" t="s">
        <v>6</v>
      </c>
      <c r="AV366" s="11" t="s">
        <v>107</v>
      </c>
      <c r="AW366" s="11" t="s">
        <v>31</v>
      </c>
      <c r="AX366" s="11" t="s">
        <v>76</v>
      </c>
      <c r="AY366" s="192" t="s">
        <v>108</v>
      </c>
    </row>
    <row r="367" spans="1:65" s="2" customFormat="1" ht="21.6" customHeight="1">
      <c r="A367" s="31"/>
      <c r="B367" s="32"/>
      <c r="C367" s="154" t="s">
        <v>311</v>
      </c>
      <c r="D367" s="154" t="s">
        <v>102</v>
      </c>
      <c r="E367" s="155" t="s">
        <v>518</v>
      </c>
      <c r="F367" s="156" t="s">
        <v>519</v>
      </c>
      <c r="G367" s="157" t="s">
        <v>188</v>
      </c>
      <c r="H367" s="158">
        <v>63</v>
      </c>
      <c r="I367" s="159"/>
      <c r="J367" s="158">
        <f>ROUND(I367*H367,15)</f>
        <v>0</v>
      </c>
      <c r="K367" s="156" t="s">
        <v>106</v>
      </c>
      <c r="L367" s="36"/>
      <c r="M367" s="160" t="s">
        <v>18</v>
      </c>
      <c r="N367" s="161" t="s">
        <v>40</v>
      </c>
      <c r="O367" s="61"/>
      <c r="P367" s="162">
        <f>O367*H367</f>
        <v>0</v>
      </c>
      <c r="Q367" s="162">
        <v>0</v>
      </c>
      <c r="R367" s="162">
        <f>Q367*H367</f>
        <v>0</v>
      </c>
      <c r="S367" s="162">
        <v>0</v>
      </c>
      <c r="T367" s="163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64" t="s">
        <v>107</v>
      </c>
      <c r="AT367" s="164" t="s">
        <v>102</v>
      </c>
      <c r="AU367" s="164" t="s">
        <v>6</v>
      </c>
      <c r="AY367" s="14" t="s">
        <v>108</v>
      </c>
      <c r="BE367" s="165">
        <f>IF(N367="základní",J367,0)</f>
        <v>0</v>
      </c>
      <c r="BF367" s="165">
        <f>IF(N367="snížená",J367,0)</f>
        <v>0</v>
      </c>
      <c r="BG367" s="165">
        <f>IF(N367="zákl. přenesená",J367,0)</f>
        <v>0</v>
      </c>
      <c r="BH367" s="165">
        <f>IF(N367="sníž. přenesená",J367,0)</f>
        <v>0</v>
      </c>
      <c r="BI367" s="165">
        <f>IF(N367="nulová",J367,0)</f>
        <v>0</v>
      </c>
      <c r="BJ367" s="14" t="s">
        <v>76</v>
      </c>
      <c r="BK367" s="166">
        <f>ROUND(I367*H367,15)</f>
        <v>0</v>
      </c>
      <c r="BL367" s="14" t="s">
        <v>107</v>
      </c>
      <c r="BM367" s="164" t="s">
        <v>520</v>
      </c>
    </row>
    <row r="368" spans="1:65" s="2" customFormat="1" ht="28.8">
      <c r="A368" s="31"/>
      <c r="B368" s="32"/>
      <c r="C368" s="33"/>
      <c r="D368" s="167" t="s">
        <v>109</v>
      </c>
      <c r="E368" s="33"/>
      <c r="F368" s="168" t="s">
        <v>521</v>
      </c>
      <c r="G368" s="33"/>
      <c r="H368" s="33"/>
      <c r="I368" s="105"/>
      <c r="J368" s="33"/>
      <c r="K368" s="33"/>
      <c r="L368" s="36"/>
      <c r="M368" s="169"/>
      <c r="N368" s="170"/>
      <c r="O368" s="61"/>
      <c r="P368" s="61"/>
      <c r="Q368" s="61"/>
      <c r="R368" s="61"/>
      <c r="S368" s="61"/>
      <c r="T368" s="62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109</v>
      </c>
      <c r="AU368" s="14" t="s">
        <v>6</v>
      </c>
    </row>
    <row r="369" spans="1:65" s="10" customFormat="1" ht="10.199999999999999">
      <c r="B369" s="171"/>
      <c r="C369" s="172"/>
      <c r="D369" s="167" t="s">
        <v>111</v>
      </c>
      <c r="E369" s="173" t="s">
        <v>18</v>
      </c>
      <c r="F369" s="174" t="s">
        <v>522</v>
      </c>
      <c r="G369" s="172"/>
      <c r="H369" s="175">
        <v>63</v>
      </c>
      <c r="I369" s="176"/>
      <c r="J369" s="172"/>
      <c r="K369" s="172"/>
      <c r="L369" s="177"/>
      <c r="M369" s="178"/>
      <c r="N369" s="179"/>
      <c r="O369" s="179"/>
      <c r="P369" s="179"/>
      <c r="Q369" s="179"/>
      <c r="R369" s="179"/>
      <c r="S369" s="179"/>
      <c r="T369" s="180"/>
      <c r="AT369" s="181" t="s">
        <v>111</v>
      </c>
      <c r="AU369" s="181" t="s">
        <v>6</v>
      </c>
      <c r="AV369" s="10" t="s">
        <v>78</v>
      </c>
      <c r="AW369" s="10" t="s">
        <v>31</v>
      </c>
      <c r="AX369" s="10" t="s">
        <v>6</v>
      </c>
      <c r="AY369" s="181" t="s">
        <v>108</v>
      </c>
    </row>
    <row r="370" spans="1:65" s="11" customFormat="1" ht="10.199999999999999">
      <c r="B370" s="182"/>
      <c r="C370" s="183"/>
      <c r="D370" s="167" t="s">
        <v>111</v>
      </c>
      <c r="E370" s="184" t="s">
        <v>18</v>
      </c>
      <c r="F370" s="185" t="s">
        <v>113</v>
      </c>
      <c r="G370" s="183"/>
      <c r="H370" s="186">
        <v>63</v>
      </c>
      <c r="I370" s="187"/>
      <c r="J370" s="183"/>
      <c r="K370" s="183"/>
      <c r="L370" s="188"/>
      <c r="M370" s="189"/>
      <c r="N370" s="190"/>
      <c r="O370" s="190"/>
      <c r="P370" s="190"/>
      <c r="Q370" s="190"/>
      <c r="R370" s="190"/>
      <c r="S370" s="190"/>
      <c r="T370" s="191"/>
      <c r="AT370" s="192" t="s">
        <v>111</v>
      </c>
      <c r="AU370" s="192" t="s">
        <v>6</v>
      </c>
      <c r="AV370" s="11" t="s">
        <v>107</v>
      </c>
      <c r="AW370" s="11" t="s">
        <v>31</v>
      </c>
      <c r="AX370" s="11" t="s">
        <v>76</v>
      </c>
      <c r="AY370" s="192" t="s">
        <v>108</v>
      </c>
    </row>
    <row r="371" spans="1:65" s="2" customFormat="1" ht="21.6" customHeight="1">
      <c r="A371" s="31"/>
      <c r="B371" s="32"/>
      <c r="C371" s="193" t="s">
        <v>523</v>
      </c>
      <c r="D371" s="193" t="s">
        <v>193</v>
      </c>
      <c r="E371" s="194" t="s">
        <v>524</v>
      </c>
      <c r="F371" s="195" t="s">
        <v>525</v>
      </c>
      <c r="G371" s="196" t="s">
        <v>188</v>
      </c>
      <c r="H371" s="197">
        <v>63</v>
      </c>
      <c r="I371" s="198"/>
      <c r="J371" s="197">
        <f>ROUND(I371*H371,15)</f>
        <v>0</v>
      </c>
      <c r="K371" s="195" t="s">
        <v>106</v>
      </c>
      <c r="L371" s="199"/>
      <c r="M371" s="200" t="s">
        <v>18</v>
      </c>
      <c r="N371" s="201" t="s">
        <v>40</v>
      </c>
      <c r="O371" s="61"/>
      <c r="P371" s="162">
        <f>O371*H371</f>
        <v>0</v>
      </c>
      <c r="Q371" s="162">
        <v>0</v>
      </c>
      <c r="R371" s="162">
        <f>Q371*H371</f>
        <v>0</v>
      </c>
      <c r="S371" s="162">
        <v>0</v>
      </c>
      <c r="T371" s="163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64" t="s">
        <v>129</v>
      </c>
      <c r="AT371" s="164" t="s">
        <v>193</v>
      </c>
      <c r="AU371" s="164" t="s">
        <v>6</v>
      </c>
      <c r="AY371" s="14" t="s">
        <v>108</v>
      </c>
      <c r="BE371" s="165">
        <f>IF(N371="základní",J371,0)</f>
        <v>0</v>
      </c>
      <c r="BF371" s="165">
        <f>IF(N371="snížená",J371,0)</f>
        <v>0</v>
      </c>
      <c r="BG371" s="165">
        <f>IF(N371="zákl. přenesená",J371,0)</f>
        <v>0</v>
      </c>
      <c r="BH371" s="165">
        <f>IF(N371="sníž. přenesená",J371,0)</f>
        <v>0</v>
      </c>
      <c r="BI371" s="165">
        <f>IF(N371="nulová",J371,0)</f>
        <v>0</v>
      </c>
      <c r="BJ371" s="14" t="s">
        <v>76</v>
      </c>
      <c r="BK371" s="166">
        <f>ROUND(I371*H371,15)</f>
        <v>0</v>
      </c>
      <c r="BL371" s="14" t="s">
        <v>107</v>
      </c>
      <c r="BM371" s="164" t="s">
        <v>526</v>
      </c>
    </row>
    <row r="372" spans="1:65" s="2" customFormat="1" ht="19.2">
      <c r="A372" s="31"/>
      <c r="B372" s="32"/>
      <c r="C372" s="33"/>
      <c r="D372" s="167" t="s">
        <v>109</v>
      </c>
      <c r="E372" s="33"/>
      <c r="F372" s="168" t="s">
        <v>525</v>
      </c>
      <c r="G372" s="33"/>
      <c r="H372" s="33"/>
      <c r="I372" s="105"/>
      <c r="J372" s="33"/>
      <c r="K372" s="33"/>
      <c r="L372" s="36"/>
      <c r="M372" s="169"/>
      <c r="N372" s="170"/>
      <c r="O372" s="61"/>
      <c r="P372" s="61"/>
      <c r="Q372" s="61"/>
      <c r="R372" s="61"/>
      <c r="S372" s="61"/>
      <c r="T372" s="62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109</v>
      </c>
      <c r="AU372" s="14" t="s">
        <v>6</v>
      </c>
    </row>
    <row r="373" spans="1:65" s="10" customFormat="1" ht="10.199999999999999">
      <c r="B373" s="171"/>
      <c r="C373" s="172"/>
      <c r="D373" s="167" t="s">
        <v>111</v>
      </c>
      <c r="E373" s="173" t="s">
        <v>18</v>
      </c>
      <c r="F373" s="174" t="s">
        <v>522</v>
      </c>
      <c r="G373" s="172"/>
      <c r="H373" s="175">
        <v>63</v>
      </c>
      <c r="I373" s="176"/>
      <c r="J373" s="172"/>
      <c r="K373" s="172"/>
      <c r="L373" s="177"/>
      <c r="M373" s="178"/>
      <c r="N373" s="179"/>
      <c r="O373" s="179"/>
      <c r="P373" s="179"/>
      <c r="Q373" s="179"/>
      <c r="R373" s="179"/>
      <c r="S373" s="179"/>
      <c r="T373" s="180"/>
      <c r="AT373" s="181" t="s">
        <v>111</v>
      </c>
      <c r="AU373" s="181" t="s">
        <v>6</v>
      </c>
      <c r="AV373" s="10" t="s">
        <v>78</v>
      </c>
      <c r="AW373" s="10" t="s">
        <v>31</v>
      </c>
      <c r="AX373" s="10" t="s">
        <v>6</v>
      </c>
      <c r="AY373" s="181" t="s">
        <v>108</v>
      </c>
    </row>
    <row r="374" spans="1:65" s="11" customFormat="1" ht="10.199999999999999">
      <c r="B374" s="182"/>
      <c r="C374" s="183"/>
      <c r="D374" s="167" t="s">
        <v>111</v>
      </c>
      <c r="E374" s="184" t="s">
        <v>18</v>
      </c>
      <c r="F374" s="185" t="s">
        <v>113</v>
      </c>
      <c r="G374" s="183"/>
      <c r="H374" s="186">
        <v>63</v>
      </c>
      <c r="I374" s="187"/>
      <c r="J374" s="183"/>
      <c r="K374" s="183"/>
      <c r="L374" s="188"/>
      <c r="M374" s="189"/>
      <c r="N374" s="190"/>
      <c r="O374" s="190"/>
      <c r="P374" s="190"/>
      <c r="Q374" s="190"/>
      <c r="R374" s="190"/>
      <c r="S374" s="190"/>
      <c r="T374" s="191"/>
      <c r="AT374" s="192" t="s">
        <v>111</v>
      </c>
      <c r="AU374" s="192" t="s">
        <v>6</v>
      </c>
      <c r="AV374" s="11" t="s">
        <v>107</v>
      </c>
      <c r="AW374" s="11" t="s">
        <v>31</v>
      </c>
      <c r="AX374" s="11" t="s">
        <v>76</v>
      </c>
      <c r="AY374" s="192" t="s">
        <v>108</v>
      </c>
    </row>
    <row r="375" spans="1:65" s="2" customFormat="1" ht="21.6" customHeight="1">
      <c r="A375" s="31"/>
      <c r="B375" s="32"/>
      <c r="C375" s="154" t="s">
        <v>315</v>
      </c>
      <c r="D375" s="154" t="s">
        <v>102</v>
      </c>
      <c r="E375" s="155" t="s">
        <v>527</v>
      </c>
      <c r="F375" s="156" t="s">
        <v>528</v>
      </c>
      <c r="G375" s="157" t="s">
        <v>105</v>
      </c>
      <c r="H375" s="158">
        <v>21</v>
      </c>
      <c r="I375" s="159"/>
      <c r="J375" s="158">
        <f>ROUND(I375*H375,15)</f>
        <v>0</v>
      </c>
      <c r="K375" s="156" t="s">
        <v>106</v>
      </c>
      <c r="L375" s="36"/>
      <c r="M375" s="160" t="s">
        <v>18</v>
      </c>
      <c r="N375" s="161" t="s">
        <v>40</v>
      </c>
      <c r="O375" s="61"/>
      <c r="P375" s="162">
        <f>O375*H375</f>
        <v>0</v>
      </c>
      <c r="Q375" s="162">
        <v>0</v>
      </c>
      <c r="R375" s="162">
        <f>Q375*H375</f>
        <v>0</v>
      </c>
      <c r="S375" s="162">
        <v>0</v>
      </c>
      <c r="T375" s="163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64" t="s">
        <v>107</v>
      </c>
      <c r="AT375" s="164" t="s">
        <v>102</v>
      </c>
      <c r="AU375" s="164" t="s">
        <v>6</v>
      </c>
      <c r="AY375" s="14" t="s">
        <v>108</v>
      </c>
      <c r="BE375" s="165">
        <f>IF(N375="základní",J375,0)</f>
        <v>0</v>
      </c>
      <c r="BF375" s="165">
        <f>IF(N375="snížená",J375,0)</f>
        <v>0</v>
      </c>
      <c r="BG375" s="165">
        <f>IF(N375="zákl. přenesená",J375,0)</f>
        <v>0</v>
      </c>
      <c r="BH375" s="165">
        <f>IF(N375="sníž. přenesená",J375,0)</f>
        <v>0</v>
      </c>
      <c r="BI375" s="165">
        <f>IF(N375="nulová",J375,0)</f>
        <v>0</v>
      </c>
      <c r="BJ375" s="14" t="s">
        <v>76</v>
      </c>
      <c r="BK375" s="166">
        <f>ROUND(I375*H375,15)</f>
        <v>0</v>
      </c>
      <c r="BL375" s="14" t="s">
        <v>107</v>
      </c>
      <c r="BM375" s="164" t="s">
        <v>529</v>
      </c>
    </row>
    <row r="376" spans="1:65" s="2" customFormat="1" ht="19.2">
      <c r="A376" s="31"/>
      <c r="B376" s="32"/>
      <c r="C376" s="33"/>
      <c r="D376" s="167" t="s">
        <v>109</v>
      </c>
      <c r="E376" s="33"/>
      <c r="F376" s="168" t="s">
        <v>530</v>
      </c>
      <c r="G376" s="33"/>
      <c r="H376" s="33"/>
      <c r="I376" s="105"/>
      <c r="J376" s="33"/>
      <c r="K376" s="33"/>
      <c r="L376" s="36"/>
      <c r="M376" s="169"/>
      <c r="N376" s="170"/>
      <c r="O376" s="61"/>
      <c r="P376" s="61"/>
      <c r="Q376" s="61"/>
      <c r="R376" s="61"/>
      <c r="S376" s="61"/>
      <c r="T376" s="62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109</v>
      </c>
      <c r="AU376" s="14" t="s">
        <v>6</v>
      </c>
    </row>
    <row r="377" spans="1:65" s="2" customFormat="1" ht="14.4" customHeight="1">
      <c r="A377" s="31"/>
      <c r="B377" s="32"/>
      <c r="C377" s="193" t="s">
        <v>531</v>
      </c>
      <c r="D377" s="193" t="s">
        <v>193</v>
      </c>
      <c r="E377" s="194" t="s">
        <v>532</v>
      </c>
      <c r="F377" s="195" t="s">
        <v>533</v>
      </c>
      <c r="G377" s="196" t="s">
        <v>105</v>
      </c>
      <c r="H377" s="197">
        <v>21</v>
      </c>
      <c r="I377" s="198"/>
      <c r="J377" s="197">
        <f>ROUND(I377*H377,15)</f>
        <v>0</v>
      </c>
      <c r="K377" s="195" t="s">
        <v>106</v>
      </c>
      <c r="L377" s="199"/>
      <c r="M377" s="200" t="s">
        <v>18</v>
      </c>
      <c r="N377" s="201" t="s">
        <v>40</v>
      </c>
      <c r="O377" s="61"/>
      <c r="P377" s="162">
        <f>O377*H377</f>
        <v>0</v>
      </c>
      <c r="Q377" s="162">
        <v>0</v>
      </c>
      <c r="R377" s="162">
        <f>Q377*H377</f>
        <v>0</v>
      </c>
      <c r="S377" s="162">
        <v>0</v>
      </c>
      <c r="T377" s="163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64" t="s">
        <v>129</v>
      </c>
      <c r="AT377" s="164" t="s">
        <v>193</v>
      </c>
      <c r="AU377" s="164" t="s">
        <v>6</v>
      </c>
      <c r="AY377" s="14" t="s">
        <v>108</v>
      </c>
      <c r="BE377" s="165">
        <f>IF(N377="základní",J377,0)</f>
        <v>0</v>
      </c>
      <c r="BF377" s="165">
        <f>IF(N377="snížená",J377,0)</f>
        <v>0</v>
      </c>
      <c r="BG377" s="165">
        <f>IF(N377="zákl. přenesená",J377,0)</f>
        <v>0</v>
      </c>
      <c r="BH377" s="165">
        <f>IF(N377="sníž. přenesená",J377,0)</f>
        <v>0</v>
      </c>
      <c r="BI377" s="165">
        <f>IF(N377="nulová",J377,0)</f>
        <v>0</v>
      </c>
      <c r="BJ377" s="14" t="s">
        <v>76</v>
      </c>
      <c r="BK377" s="166">
        <f>ROUND(I377*H377,15)</f>
        <v>0</v>
      </c>
      <c r="BL377" s="14" t="s">
        <v>107</v>
      </c>
      <c r="BM377" s="164" t="s">
        <v>534</v>
      </c>
    </row>
    <row r="378" spans="1:65" s="2" customFormat="1" ht="10.199999999999999">
      <c r="A378" s="31"/>
      <c r="B378" s="32"/>
      <c r="C378" s="33"/>
      <c r="D378" s="167" t="s">
        <v>109</v>
      </c>
      <c r="E378" s="33"/>
      <c r="F378" s="168" t="s">
        <v>533</v>
      </c>
      <c r="G378" s="33"/>
      <c r="H378" s="33"/>
      <c r="I378" s="105"/>
      <c r="J378" s="33"/>
      <c r="K378" s="33"/>
      <c r="L378" s="36"/>
      <c r="M378" s="169"/>
      <c r="N378" s="170"/>
      <c r="O378" s="61"/>
      <c r="P378" s="61"/>
      <c r="Q378" s="61"/>
      <c r="R378" s="61"/>
      <c r="S378" s="61"/>
      <c r="T378" s="62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109</v>
      </c>
      <c r="AU378" s="14" t="s">
        <v>6</v>
      </c>
    </row>
    <row r="379" spans="1:65" s="10" customFormat="1" ht="10.199999999999999">
      <c r="B379" s="171"/>
      <c r="C379" s="172"/>
      <c r="D379" s="167" t="s">
        <v>111</v>
      </c>
      <c r="E379" s="173" t="s">
        <v>18</v>
      </c>
      <c r="F379" s="174" t="s">
        <v>7</v>
      </c>
      <c r="G379" s="172"/>
      <c r="H379" s="175">
        <v>21</v>
      </c>
      <c r="I379" s="176"/>
      <c r="J379" s="172"/>
      <c r="K379" s="172"/>
      <c r="L379" s="177"/>
      <c r="M379" s="178"/>
      <c r="N379" s="179"/>
      <c r="O379" s="179"/>
      <c r="P379" s="179"/>
      <c r="Q379" s="179"/>
      <c r="R379" s="179"/>
      <c r="S379" s="179"/>
      <c r="T379" s="180"/>
      <c r="AT379" s="181" t="s">
        <v>111</v>
      </c>
      <c r="AU379" s="181" t="s">
        <v>6</v>
      </c>
      <c r="AV379" s="10" t="s">
        <v>78</v>
      </c>
      <c r="AW379" s="10" t="s">
        <v>31</v>
      </c>
      <c r="AX379" s="10" t="s">
        <v>6</v>
      </c>
      <c r="AY379" s="181" t="s">
        <v>108</v>
      </c>
    </row>
    <row r="380" spans="1:65" s="11" customFormat="1" ht="10.199999999999999">
      <c r="B380" s="182"/>
      <c r="C380" s="183"/>
      <c r="D380" s="167" t="s">
        <v>111</v>
      </c>
      <c r="E380" s="184" t="s">
        <v>18</v>
      </c>
      <c r="F380" s="185" t="s">
        <v>113</v>
      </c>
      <c r="G380" s="183"/>
      <c r="H380" s="186">
        <v>21</v>
      </c>
      <c r="I380" s="187"/>
      <c r="J380" s="183"/>
      <c r="K380" s="183"/>
      <c r="L380" s="188"/>
      <c r="M380" s="189"/>
      <c r="N380" s="190"/>
      <c r="O380" s="190"/>
      <c r="P380" s="190"/>
      <c r="Q380" s="190"/>
      <c r="R380" s="190"/>
      <c r="S380" s="190"/>
      <c r="T380" s="191"/>
      <c r="AT380" s="192" t="s">
        <v>111</v>
      </c>
      <c r="AU380" s="192" t="s">
        <v>6</v>
      </c>
      <c r="AV380" s="11" t="s">
        <v>107</v>
      </c>
      <c r="AW380" s="11" t="s">
        <v>31</v>
      </c>
      <c r="AX380" s="11" t="s">
        <v>76</v>
      </c>
      <c r="AY380" s="192" t="s">
        <v>108</v>
      </c>
    </row>
    <row r="381" spans="1:65" s="2" customFormat="1" ht="21.6" customHeight="1">
      <c r="A381" s="31"/>
      <c r="B381" s="32"/>
      <c r="C381" s="154" t="s">
        <v>320</v>
      </c>
      <c r="D381" s="154" t="s">
        <v>102</v>
      </c>
      <c r="E381" s="155" t="s">
        <v>535</v>
      </c>
      <c r="F381" s="156" t="s">
        <v>536</v>
      </c>
      <c r="G381" s="157" t="s">
        <v>121</v>
      </c>
      <c r="H381" s="158">
        <v>200</v>
      </c>
      <c r="I381" s="159"/>
      <c r="J381" s="158">
        <f>ROUND(I381*H381,15)</f>
        <v>0</v>
      </c>
      <c r="K381" s="156" t="s">
        <v>122</v>
      </c>
      <c r="L381" s="36"/>
      <c r="M381" s="160" t="s">
        <v>18</v>
      </c>
      <c r="N381" s="161" t="s">
        <v>40</v>
      </c>
      <c r="O381" s="61"/>
      <c r="P381" s="162">
        <f>O381*H381</f>
        <v>0</v>
      </c>
      <c r="Q381" s="162">
        <v>0</v>
      </c>
      <c r="R381" s="162">
        <f>Q381*H381</f>
        <v>0</v>
      </c>
      <c r="S381" s="162">
        <v>0</v>
      </c>
      <c r="T381" s="163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64" t="s">
        <v>107</v>
      </c>
      <c r="AT381" s="164" t="s">
        <v>102</v>
      </c>
      <c r="AU381" s="164" t="s">
        <v>6</v>
      </c>
      <c r="AY381" s="14" t="s">
        <v>108</v>
      </c>
      <c r="BE381" s="165">
        <f>IF(N381="základní",J381,0)</f>
        <v>0</v>
      </c>
      <c r="BF381" s="165">
        <f>IF(N381="snížená",J381,0)</f>
        <v>0</v>
      </c>
      <c r="BG381" s="165">
        <f>IF(N381="zákl. přenesená",J381,0)</f>
        <v>0</v>
      </c>
      <c r="BH381" s="165">
        <f>IF(N381="sníž. přenesená",J381,0)</f>
        <v>0</v>
      </c>
      <c r="BI381" s="165">
        <f>IF(N381="nulová",J381,0)</f>
        <v>0</v>
      </c>
      <c r="BJ381" s="14" t="s">
        <v>76</v>
      </c>
      <c r="BK381" s="166">
        <f>ROUND(I381*H381,15)</f>
        <v>0</v>
      </c>
      <c r="BL381" s="14" t="s">
        <v>107</v>
      </c>
      <c r="BM381" s="164" t="s">
        <v>537</v>
      </c>
    </row>
    <row r="382" spans="1:65" s="2" customFormat="1" ht="19.2">
      <c r="A382" s="31"/>
      <c r="B382" s="32"/>
      <c r="C382" s="33"/>
      <c r="D382" s="167" t="s">
        <v>109</v>
      </c>
      <c r="E382" s="33"/>
      <c r="F382" s="168" t="s">
        <v>538</v>
      </c>
      <c r="G382" s="33"/>
      <c r="H382" s="33"/>
      <c r="I382" s="105"/>
      <c r="J382" s="33"/>
      <c r="K382" s="33"/>
      <c r="L382" s="36"/>
      <c r="M382" s="169"/>
      <c r="N382" s="170"/>
      <c r="O382" s="61"/>
      <c r="P382" s="61"/>
      <c r="Q382" s="61"/>
      <c r="R382" s="61"/>
      <c r="S382" s="61"/>
      <c r="T382" s="62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109</v>
      </c>
      <c r="AU382" s="14" t="s">
        <v>6</v>
      </c>
    </row>
    <row r="383" spans="1:65" s="10" customFormat="1" ht="10.199999999999999">
      <c r="B383" s="171"/>
      <c r="C383" s="172"/>
      <c r="D383" s="167" t="s">
        <v>111</v>
      </c>
      <c r="E383" s="173" t="s">
        <v>18</v>
      </c>
      <c r="F383" s="174" t="s">
        <v>125</v>
      </c>
      <c r="G383" s="172"/>
      <c r="H383" s="175">
        <v>200</v>
      </c>
      <c r="I383" s="176"/>
      <c r="J383" s="172"/>
      <c r="K383" s="172"/>
      <c r="L383" s="177"/>
      <c r="M383" s="178"/>
      <c r="N383" s="179"/>
      <c r="O383" s="179"/>
      <c r="P383" s="179"/>
      <c r="Q383" s="179"/>
      <c r="R383" s="179"/>
      <c r="S383" s="179"/>
      <c r="T383" s="180"/>
      <c r="AT383" s="181" t="s">
        <v>111</v>
      </c>
      <c r="AU383" s="181" t="s">
        <v>6</v>
      </c>
      <c r="AV383" s="10" t="s">
        <v>78</v>
      </c>
      <c r="AW383" s="10" t="s">
        <v>31</v>
      </c>
      <c r="AX383" s="10" t="s">
        <v>6</v>
      </c>
      <c r="AY383" s="181" t="s">
        <v>108</v>
      </c>
    </row>
    <row r="384" spans="1:65" s="11" customFormat="1" ht="10.199999999999999">
      <c r="B384" s="182"/>
      <c r="C384" s="183"/>
      <c r="D384" s="167" t="s">
        <v>111</v>
      </c>
      <c r="E384" s="184" t="s">
        <v>18</v>
      </c>
      <c r="F384" s="185" t="s">
        <v>113</v>
      </c>
      <c r="G384" s="183"/>
      <c r="H384" s="186">
        <v>200</v>
      </c>
      <c r="I384" s="187"/>
      <c r="J384" s="183"/>
      <c r="K384" s="183"/>
      <c r="L384" s="188"/>
      <c r="M384" s="189"/>
      <c r="N384" s="190"/>
      <c r="O384" s="190"/>
      <c r="P384" s="190"/>
      <c r="Q384" s="190"/>
      <c r="R384" s="190"/>
      <c r="S384" s="190"/>
      <c r="T384" s="191"/>
      <c r="AT384" s="192" t="s">
        <v>111</v>
      </c>
      <c r="AU384" s="192" t="s">
        <v>6</v>
      </c>
      <c r="AV384" s="11" t="s">
        <v>107</v>
      </c>
      <c r="AW384" s="11" t="s">
        <v>31</v>
      </c>
      <c r="AX384" s="11" t="s">
        <v>76</v>
      </c>
      <c r="AY384" s="192" t="s">
        <v>108</v>
      </c>
    </row>
    <row r="385" spans="1:65" s="2" customFormat="1" ht="21.6" customHeight="1">
      <c r="A385" s="31"/>
      <c r="B385" s="32"/>
      <c r="C385" s="193" t="s">
        <v>539</v>
      </c>
      <c r="D385" s="193" t="s">
        <v>193</v>
      </c>
      <c r="E385" s="194" t="s">
        <v>540</v>
      </c>
      <c r="F385" s="195" t="s">
        <v>541</v>
      </c>
      <c r="G385" s="196" t="s">
        <v>105</v>
      </c>
      <c r="H385" s="197">
        <v>100</v>
      </c>
      <c r="I385" s="198"/>
      <c r="J385" s="197">
        <f>ROUND(I385*H385,15)</f>
        <v>0</v>
      </c>
      <c r="K385" s="195" t="s">
        <v>122</v>
      </c>
      <c r="L385" s="199"/>
      <c r="M385" s="200" t="s">
        <v>18</v>
      </c>
      <c r="N385" s="201" t="s">
        <v>40</v>
      </c>
      <c r="O385" s="61"/>
      <c r="P385" s="162">
        <f>O385*H385</f>
        <v>0</v>
      </c>
      <c r="Q385" s="162">
        <v>0</v>
      </c>
      <c r="R385" s="162">
        <f>Q385*H385</f>
        <v>0</v>
      </c>
      <c r="S385" s="162">
        <v>0</v>
      </c>
      <c r="T385" s="163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64" t="s">
        <v>129</v>
      </c>
      <c r="AT385" s="164" t="s">
        <v>193</v>
      </c>
      <c r="AU385" s="164" t="s">
        <v>6</v>
      </c>
      <c r="AY385" s="14" t="s">
        <v>108</v>
      </c>
      <c r="BE385" s="165">
        <f>IF(N385="základní",J385,0)</f>
        <v>0</v>
      </c>
      <c r="BF385" s="165">
        <f>IF(N385="snížená",J385,0)</f>
        <v>0</v>
      </c>
      <c r="BG385" s="165">
        <f>IF(N385="zákl. přenesená",J385,0)</f>
        <v>0</v>
      </c>
      <c r="BH385" s="165">
        <f>IF(N385="sníž. přenesená",J385,0)</f>
        <v>0</v>
      </c>
      <c r="BI385" s="165">
        <f>IF(N385="nulová",J385,0)</f>
        <v>0</v>
      </c>
      <c r="BJ385" s="14" t="s">
        <v>76</v>
      </c>
      <c r="BK385" s="166">
        <f>ROUND(I385*H385,15)</f>
        <v>0</v>
      </c>
      <c r="BL385" s="14" t="s">
        <v>107</v>
      </c>
      <c r="BM385" s="164" t="s">
        <v>542</v>
      </c>
    </row>
    <row r="386" spans="1:65" s="2" customFormat="1" ht="10.199999999999999">
      <c r="A386" s="31"/>
      <c r="B386" s="32"/>
      <c r="C386" s="33"/>
      <c r="D386" s="167" t="s">
        <v>109</v>
      </c>
      <c r="E386" s="33"/>
      <c r="F386" s="168" t="s">
        <v>543</v>
      </c>
      <c r="G386" s="33"/>
      <c r="H386" s="33"/>
      <c r="I386" s="105"/>
      <c r="J386" s="33"/>
      <c r="K386" s="33"/>
      <c r="L386" s="36"/>
      <c r="M386" s="169"/>
      <c r="N386" s="170"/>
      <c r="O386" s="61"/>
      <c r="P386" s="61"/>
      <c r="Q386" s="61"/>
      <c r="R386" s="61"/>
      <c r="S386" s="61"/>
      <c r="T386" s="62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109</v>
      </c>
      <c r="AU386" s="14" t="s">
        <v>6</v>
      </c>
    </row>
    <row r="387" spans="1:65" s="10" customFormat="1" ht="10.199999999999999">
      <c r="B387" s="171"/>
      <c r="C387" s="172"/>
      <c r="D387" s="167" t="s">
        <v>111</v>
      </c>
      <c r="E387" s="173" t="s">
        <v>18</v>
      </c>
      <c r="F387" s="174" t="s">
        <v>544</v>
      </c>
      <c r="G387" s="172"/>
      <c r="H387" s="175">
        <v>100</v>
      </c>
      <c r="I387" s="176"/>
      <c r="J387" s="172"/>
      <c r="K387" s="172"/>
      <c r="L387" s="177"/>
      <c r="M387" s="178"/>
      <c r="N387" s="179"/>
      <c r="O387" s="179"/>
      <c r="P387" s="179"/>
      <c r="Q387" s="179"/>
      <c r="R387" s="179"/>
      <c r="S387" s="179"/>
      <c r="T387" s="180"/>
      <c r="AT387" s="181" t="s">
        <v>111</v>
      </c>
      <c r="AU387" s="181" t="s">
        <v>6</v>
      </c>
      <c r="AV387" s="10" t="s">
        <v>78</v>
      </c>
      <c r="AW387" s="10" t="s">
        <v>31</v>
      </c>
      <c r="AX387" s="10" t="s">
        <v>6</v>
      </c>
      <c r="AY387" s="181" t="s">
        <v>108</v>
      </c>
    </row>
    <row r="388" spans="1:65" s="11" customFormat="1" ht="10.199999999999999">
      <c r="B388" s="182"/>
      <c r="C388" s="183"/>
      <c r="D388" s="167" t="s">
        <v>111</v>
      </c>
      <c r="E388" s="184" t="s">
        <v>18</v>
      </c>
      <c r="F388" s="185" t="s">
        <v>113</v>
      </c>
      <c r="G388" s="183"/>
      <c r="H388" s="186">
        <v>100</v>
      </c>
      <c r="I388" s="187"/>
      <c r="J388" s="183"/>
      <c r="K388" s="183"/>
      <c r="L388" s="188"/>
      <c r="M388" s="189"/>
      <c r="N388" s="190"/>
      <c r="O388" s="190"/>
      <c r="P388" s="190"/>
      <c r="Q388" s="190"/>
      <c r="R388" s="190"/>
      <c r="S388" s="190"/>
      <c r="T388" s="191"/>
      <c r="AT388" s="192" t="s">
        <v>111</v>
      </c>
      <c r="AU388" s="192" t="s">
        <v>6</v>
      </c>
      <c r="AV388" s="11" t="s">
        <v>107</v>
      </c>
      <c r="AW388" s="11" t="s">
        <v>31</v>
      </c>
      <c r="AX388" s="11" t="s">
        <v>76</v>
      </c>
      <c r="AY388" s="192" t="s">
        <v>108</v>
      </c>
    </row>
    <row r="389" spans="1:65" s="2" customFormat="1" ht="21.6" customHeight="1">
      <c r="A389" s="31"/>
      <c r="B389" s="32"/>
      <c r="C389" s="154" t="s">
        <v>325</v>
      </c>
      <c r="D389" s="154" t="s">
        <v>102</v>
      </c>
      <c r="E389" s="155" t="s">
        <v>545</v>
      </c>
      <c r="F389" s="156" t="s">
        <v>546</v>
      </c>
      <c r="G389" s="157" t="s">
        <v>128</v>
      </c>
      <c r="H389" s="158">
        <v>132.34100000000001</v>
      </c>
      <c r="I389" s="159"/>
      <c r="J389" s="158">
        <f>ROUND(I389*H389,15)</f>
        <v>0</v>
      </c>
      <c r="K389" s="156" t="s">
        <v>106</v>
      </c>
      <c r="L389" s="36"/>
      <c r="M389" s="160" t="s">
        <v>18</v>
      </c>
      <c r="N389" s="161" t="s">
        <v>40</v>
      </c>
      <c r="O389" s="61"/>
      <c r="P389" s="162">
        <f>O389*H389</f>
        <v>0</v>
      </c>
      <c r="Q389" s="162">
        <v>0</v>
      </c>
      <c r="R389" s="162">
        <f>Q389*H389</f>
        <v>0</v>
      </c>
      <c r="S389" s="162">
        <v>0</v>
      </c>
      <c r="T389" s="163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64" t="s">
        <v>107</v>
      </c>
      <c r="AT389" s="164" t="s">
        <v>102</v>
      </c>
      <c r="AU389" s="164" t="s">
        <v>6</v>
      </c>
      <c r="AY389" s="14" t="s">
        <v>108</v>
      </c>
      <c r="BE389" s="165">
        <f>IF(N389="základní",J389,0)</f>
        <v>0</v>
      </c>
      <c r="BF389" s="165">
        <f>IF(N389="snížená",J389,0)</f>
        <v>0</v>
      </c>
      <c r="BG389" s="165">
        <f>IF(N389="zákl. přenesená",J389,0)</f>
        <v>0</v>
      </c>
      <c r="BH389" s="165">
        <f>IF(N389="sníž. přenesená",J389,0)</f>
        <v>0</v>
      </c>
      <c r="BI389" s="165">
        <f>IF(N389="nulová",J389,0)</f>
        <v>0</v>
      </c>
      <c r="BJ389" s="14" t="s">
        <v>76</v>
      </c>
      <c r="BK389" s="166">
        <f>ROUND(I389*H389,15)</f>
        <v>0</v>
      </c>
      <c r="BL389" s="14" t="s">
        <v>107</v>
      </c>
      <c r="BM389" s="164" t="s">
        <v>547</v>
      </c>
    </row>
    <row r="390" spans="1:65" s="2" customFormat="1" ht="28.8">
      <c r="A390" s="31"/>
      <c r="B390" s="32"/>
      <c r="C390" s="33"/>
      <c r="D390" s="167" t="s">
        <v>109</v>
      </c>
      <c r="E390" s="33"/>
      <c r="F390" s="168" t="s">
        <v>548</v>
      </c>
      <c r="G390" s="33"/>
      <c r="H390" s="33"/>
      <c r="I390" s="105"/>
      <c r="J390" s="33"/>
      <c r="K390" s="33"/>
      <c r="L390" s="36"/>
      <c r="M390" s="169"/>
      <c r="N390" s="170"/>
      <c r="O390" s="61"/>
      <c r="P390" s="61"/>
      <c r="Q390" s="61"/>
      <c r="R390" s="61"/>
      <c r="S390" s="61"/>
      <c r="T390" s="62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4" t="s">
        <v>109</v>
      </c>
      <c r="AU390" s="14" t="s">
        <v>6</v>
      </c>
    </row>
    <row r="391" spans="1:65" s="2" customFormat="1" ht="21.6" customHeight="1">
      <c r="A391" s="31"/>
      <c r="B391" s="32"/>
      <c r="C391" s="154" t="s">
        <v>549</v>
      </c>
      <c r="D391" s="154" t="s">
        <v>102</v>
      </c>
      <c r="E391" s="155" t="s">
        <v>550</v>
      </c>
      <c r="F391" s="156" t="s">
        <v>551</v>
      </c>
      <c r="G391" s="157" t="s">
        <v>105</v>
      </c>
      <c r="H391" s="158">
        <v>166</v>
      </c>
      <c r="I391" s="159"/>
      <c r="J391" s="158">
        <f>ROUND(I391*H391,15)</f>
        <v>0</v>
      </c>
      <c r="K391" s="156" t="s">
        <v>106</v>
      </c>
      <c r="L391" s="36"/>
      <c r="M391" s="160" t="s">
        <v>18</v>
      </c>
      <c r="N391" s="161" t="s">
        <v>40</v>
      </c>
      <c r="O391" s="61"/>
      <c r="P391" s="162">
        <f>O391*H391</f>
        <v>0</v>
      </c>
      <c r="Q391" s="162">
        <v>0</v>
      </c>
      <c r="R391" s="162">
        <f>Q391*H391</f>
        <v>0</v>
      </c>
      <c r="S391" s="162">
        <v>0</v>
      </c>
      <c r="T391" s="163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64" t="s">
        <v>107</v>
      </c>
      <c r="AT391" s="164" t="s">
        <v>102</v>
      </c>
      <c r="AU391" s="164" t="s">
        <v>6</v>
      </c>
      <c r="AY391" s="14" t="s">
        <v>108</v>
      </c>
      <c r="BE391" s="165">
        <f>IF(N391="základní",J391,0)</f>
        <v>0</v>
      </c>
      <c r="BF391" s="165">
        <f>IF(N391="snížená",J391,0)</f>
        <v>0</v>
      </c>
      <c r="BG391" s="165">
        <f>IF(N391="zákl. přenesená",J391,0)</f>
        <v>0</v>
      </c>
      <c r="BH391" s="165">
        <f>IF(N391="sníž. přenesená",J391,0)</f>
        <v>0</v>
      </c>
      <c r="BI391" s="165">
        <f>IF(N391="nulová",J391,0)</f>
        <v>0</v>
      </c>
      <c r="BJ391" s="14" t="s">
        <v>76</v>
      </c>
      <c r="BK391" s="166">
        <f>ROUND(I391*H391,15)</f>
        <v>0</v>
      </c>
      <c r="BL391" s="14" t="s">
        <v>107</v>
      </c>
      <c r="BM391" s="164" t="s">
        <v>552</v>
      </c>
    </row>
    <row r="392" spans="1:65" s="2" customFormat="1" ht="19.2">
      <c r="A392" s="31"/>
      <c r="B392" s="32"/>
      <c r="C392" s="33"/>
      <c r="D392" s="167" t="s">
        <v>109</v>
      </c>
      <c r="E392" s="33"/>
      <c r="F392" s="168" t="s">
        <v>551</v>
      </c>
      <c r="G392" s="33"/>
      <c r="H392" s="33"/>
      <c r="I392" s="105"/>
      <c r="J392" s="33"/>
      <c r="K392" s="33"/>
      <c r="L392" s="36"/>
      <c r="M392" s="169"/>
      <c r="N392" s="170"/>
      <c r="O392" s="61"/>
      <c r="P392" s="61"/>
      <c r="Q392" s="61"/>
      <c r="R392" s="61"/>
      <c r="S392" s="61"/>
      <c r="T392" s="62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109</v>
      </c>
      <c r="AU392" s="14" t="s">
        <v>6</v>
      </c>
    </row>
    <row r="393" spans="1:65" s="10" customFormat="1" ht="10.199999999999999">
      <c r="B393" s="171"/>
      <c r="C393" s="172"/>
      <c r="D393" s="167" t="s">
        <v>111</v>
      </c>
      <c r="E393" s="173" t="s">
        <v>18</v>
      </c>
      <c r="F393" s="174" t="s">
        <v>230</v>
      </c>
      <c r="G393" s="172"/>
      <c r="H393" s="175">
        <v>166</v>
      </c>
      <c r="I393" s="176"/>
      <c r="J393" s="172"/>
      <c r="K393" s="172"/>
      <c r="L393" s="177"/>
      <c r="M393" s="178"/>
      <c r="N393" s="179"/>
      <c r="O393" s="179"/>
      <c r="P393" s="179"/>
      <c r="Q393" s="179"/>
      <c r="R393" s="179"/>
      <c r="S393" s="179"/>
      <c r="T393" s="180"/>
      <c r="AT393" s="181" t="s">
        <v>111</v>
      </c>
      <c r="AU393" s="181" t="s">
        <v>6</v>
      </c>
      <c r="AV393" s="10" t="s">
        <v>78</v>
      </c>
      <c r="AW393" s="10" t="s">
        <v>31</v>
      </c>
      <c r="AX393" s="10" t="s">
        <v>6</v>
      </c>
      <c r="AY393" s="181" t="s">
        <v>108</v>
      </c>
    </row>
    <row r="394" spans="1:65" s="11" customFormat="1" ht="10.199999999999999">
      <c r="B394" s="182"/>
      <c r="C394" s="183"/>
      <c r="D394" s="167" t="s">
        <v>111</v>
      </c>
      <c r="E394" s="184" t="s">
        <v>18</v>
      </c>
      <c r="F394" s="185" t="s">
        <v>113</v>
      </c>
      <c r="G394" s="183"/>
      <c r="H394" s="186">
        <v>166</v>
      </c>
      <c r="I394" s="187"/>
      <c r="J394" s="183"/>
      <c r="K394" s="183"/>
      <c r="L394" s="188"/>
      <c r="M394" s="189"/>
      <c r="N394" s="190"/>
      <c r="O394" s="190"/>
      <c r="P394" s="190"/>
      <c r="Q394" s="190"/>
      <c r="R394" s="190"/>
      <c r="S394" s="190"/>
      <c r="T394" s="191"/>
      <c r="AT394" s="192" t="s">
        <v>111</v>
      </c>
      <c r="AU394" s="192" t="s">
        <v>6</v>
      </c>
      <c r="AV394" s="11" t="s">
        <v>107</v>
      </c>
      <c r="AW394" s="11" t="s">
        <v>31</v>
      </c>
      <c r="AX394" s="11" t="s">
        <v>76</v>
      </c>
      <c r="AY394" s="192" t="s">
        <v>108</v>
      </c>
    </row>
    <row r="395" spans="1:65" s="2" customFormat="1" ht="21.6" customHeight="1">
      <c r="A395" s="31"/>
      <c r="B395" s="32"/>
      <c r="C395" s="154" t="s">
        <v>330</v>
      </c>
      <c r="D395" s="154" t="s">
        <v>102</v>
      </c>
      <c r="E395" s="155" t="s">
        <v>553</v>
      </c>
      <c r="F395" s="156" t="s">
        <v>554</v>
      </c>
      <c r="G395" s="157" t="s">
        <v>121</v>
      </c>
      <c r="H395" s="158">
        <v>16.504000000000001</v>
      </c>
      <c r="I395" s="159"/>
      <c r="J395" s="158">
        <f>ROUND(I395*H395,15)</f>
        <v>0</v>
      </c>
      <c r="K395" s="156" t="s">
        <v>106</v>
      </c>
      <c r="L395" s="36"/>
      <c r="M395" s="160" t="s">
        <v>18</v>
      </c>
      <c r="N395" s="161" t="s">
        <v>40</v>
      </c>
      <c r="O395" s="61"/>
      <c r="P395" s="162">
        <f>O395*H395</f>
        <v>0</v>
      </c>
      <c r="Q395" s="162">
        <v>0</v>
      </c>
      <c r="R395" s="162">
        <f>Q395*H395</f>
        <v>0</v>
      </c>
      <c r="S395" s="162">
        <v>0</v>
      </c>
      <c r="T395" s="163">
        <f>S395*H395</f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64" t="s">
        <v>107</v>
      </c>
      <c r="AT395" s="164" t="s">
        <v>102</v>
      </c>
      <c r="AU395" s="164" t="s">
        <v>6</v>
      </c>
      <c r="AY395" s="14" t="s">
        <v>108</v>
      </c>
      <c r="BE395" s="165">
        <f>IF(N395="základní",J395,0)</f>
        <v>0</v>
      </c>
      <c r="BF395" s="165">
        <f>IF(N395="snížená",J395,0)</f>
        <v>0</v>
      </c>
      <c r="BG395" s="165">
        <f>IF(N395="zákl. přenesená",J395,0)</f>
        <v>0</v>
      </c>
      <c r="BH395" s="165">
        <f>IF(N395="sníž. přenesená",J395,0)</f>
        <v>0</v>
      </c>
      <c r="BI395" s="165">
        <f>IF(N395="nulová",J395,0)</f>
        <v>0</v>
      </c>
      <c r="BJ395" s="14" t="s">
        <v>76</v>
      </c>
      <c r="BK395" s="166">
        <f>ROUND(I395*H395,15)</f>
        <v>0</v>
      </c>
      <c r="BL395" s="14" t="s">
        <v>107</v>
      </c>
      <c r="BM395" s="164" t="s">
        <v>555</v>
      </c>
    </row>
    <row r="396" spans="1:65" s="2" customFormat="1" ht="19.2">
      <c r="A396" s="31"/>
      <c r="B396" s="32"/>
      <c r="C396" s="33"/>
      <c r="D396" s="167" t="s">
        <v>109</v>
      </c>
      <c r="E396" s="33"/>
      <c r="F396" s="168" t="s">
        <v>556</v>
      </c>
      <c r="G396" s="33"/>
      <c r="H396" s="33"/>
      <c r="I396" s="105"/>
      <c r="J396" s="33"/>
      <c r="K396" s="33"/>
      <c r="L396" s="36"/>
      <c r="M396" s="169"/>
      <c r="N396" s="170"/>
      <c r="O396" s="61"/>
      <c r="P396" s="61"/>
      <c r="Q396" s="61"/>
      <c r="R396" s="61"/>
      <c r="S396" s="61"/>
      <c r="T396" s="62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T396" s="14" t="s">
        <v>109</v>
      </c>
      <c r="AU396" s="14" t="s">
        <v>6</v>
      </c>
    </row>
    <row r="397" spans="1:65" s="10" customFormat="1" ht="10.199999999999999">
      <c r="B397" s="171"/>
      <c r="C397" s="172"/>
      <c r="D397" s="167" t="s">
        <v>111</v>
      </c>
      <c r="E397" s="173" t="s">
        <v>18</v>
      </c>
      <c r="F397" s="174" t="s">
        <v>557</v>
      </c>
      <c r="G397" s="172"/>
      <c r="H397" s="175">
        <v>16.504000000000001</v>
      </c>
      <c r="I397" s="176"/>
      <c r="J397" s="172"/>
      <c r="K397" s="172"/>
      <c r="L397" s="177"/>
      <c r="M397" s="178"/>
      <c r="N397" s="179"/>
      <c r="O397" s="179"/>
      <c r="P397" s="179"/>
      <c r="Q397" s="179"/>
      <c r="R397" s="179"/>
      <c r="S397" s="179"/>
      <c r="T397" s="180"/>
      <c r="AT397" s="181" t="s">
        <v>111</v>
      </c>
      <c r="AU397" s="181" t="s">
        <v>6</v>
      </c>
      <c r="AV397" s="10" t="s">
        <v>78</v>
      </c>
      <c r="AW397" s="10" t="s">
        <v>31</v>
      </c>
      <c r="AX397" s="10" t="s">
        <v>6</v>
      </c>
      <c r="AY397" s="181" t="s">
        <v>108</v>
      </c>
    </row>
    <row r="398" spans="1:65" s="11" customFormat="1" ht="10.199999999999999">
      <c r="B398" s="182"/>
      <c r="C398" s="183"/>
      <c r="D398" s="167" t="s">
        <v>111</v>
      </c>
      <c r="E398" s="184" t="s">
        <v>18</v>
      </c>
      <c r="F398" s="185" t="s">
        <v>113</v>
      </c>
      <c r="G398" s="183"/>
      <c r="H398" s="186">
        <v>16.504000000000001</v>
      </c>
      <c r="I398" s="187"/>
      <c r="J398" s="183"/>
      <c r="K398" s="183"/>
      <c r="L398" s="188"/>
      <c r="M398" s="189"/>
      <c r="N398" s="190"/>
      <c r="O398" s="190"/>
      <c r="P398" s="190"/>
      <c r="Q398" s="190"/>
      <c r="R398" s="190"/>
      <c r="S398" s="190"/>
      <c r="T398" s="191"/>
      <c r="AT398" s="192" t="s">
        <v>111</v>
      </c>
      <c r="AU398" s="192" t="s">
        <v>6</v>
      </c>
      <c r="AV398" s="11" t="s">
        <v>107</v>
      </c>
      <c r="AW398" s="11" t="s">
        <v>31</v>
      </c>
      <c r="AX398" s="11" t="s">
        <v>76</v>
      </c>
      <c r="AY398" s="192" t="s">
        <v>108</v>
      </c>
    </row>
    <row r="399" spans="1:65" s="2" customFormat="1" ht="14.4" customHeight="1">
      <c r="A399" s="31"/>
      <c r="B399" s="32"/>
      <c r="C399" s="154" t="s">
        <v>558</v>
      </c>
      <c r="D399" s="154" t="s">
        <v>102</v>
      </c>
      <c r="E399" s="155" t="s">
        <v>559</v>
      </c>
      <c r="F399" s="156" t="s">
        <v>560</v>
      </c>
      <c r="G399" s="157" t="s">
        <v>121</v>
      </c>
      <c r="H399" s="158">
        <v>5.3259999999999996</v>
      </c>
      <c r="I399" s="159"/>
      <c r="J399" s="158">
        <f>ROUND(I399*H399,15)</f>
        <v>0</v>
      </c>
      <c r="K399" s="156" t="s">
        <v>106</v>
      </c>
      <c r="L399" s="36"/>
      <c r="M399" s="160" t="s">
        <v>18</v>
      </c>
      <c r="N399" s="161" t="s">
        <v>40</v>
      </c>
      <c r="O399" s="61"/>
      <c r="P399" s="162">
        <f>O399*H399</f>
        <v>0</v>
      </c>
      <c r="Q399" s="162">
        <v>0</v>
      </c>
      <c r="R399" s="162">
        <f>Q399*H399</f>
        <v>0</v>
      </c>
      <c r="S399" s="162">
        <v>0</v>
      </c>
      <c r="T399" s="163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64" t="s">
        <v>107</v>
      </c>
      <c r="AT399" s="164" t="s">
        <v>102</v>
      </c>
      <c r="AU399" s="164" t="s">
        <v>6</v>
      </c>
      <c r="AY399" s="14" t="s">
        <v>108</v>
      </c>
      <c r="BE399" s="165">
        <f>IF(N399="základní",J399,0)</f>
        <v>0</v>
      </c>
      <c r="BF399" s="165">
        <f>IF(N399="snížená",J399,0)</f>
        <v>0</v>
      </c>
      <c r="BG399" s="165">
        <f>IF(N399="zákl. přenesená",J399,0)</f>
        <v>0</v>
      </c>
      <c r="BH399" s="165">
        <f>IF(N399="sníž. přenesená",J399,0)</f>
        <v>0</v>
      </c>
      <c r="BI399" s="165">
        <f>IF(N399="nulová",J399,0)</f>
        <v>0</v>
      </c>
      <c r="BJ399" s="14" t="s">
        <v>76</v>
      </c>
      <c r="BK399" s="166">
        <f>ROUND(I399*H399,15)</f>
        <v>0</v>
      </c>
      <c r="BL399" s="14" t="s">
        <v>107</v>
      </c>
      <c r="BM399" s="164" t="s">
        <v>561</v>
      </c>
    </row>
    <row r="400" spans="1:65" s="2" customFormat="1" ht="10.199999999999999">
      <c r="A400" s="31"/>
      <c r="B400" s="32"/>
      <c r="C400" s="33"/>
      <c r="D400" s="167" t="s">
        <v>109</v>
      </c>
      <c r="E400" s="33"/>
      <c r="F400" s="168" t="s">
        <v>562</v>
      </c>
      <c r="G400" s="33"/>
      <c r="H400" s="33"/>
      <c r="I400" s="105"/>
      <c r="J400" s="33"/>
      <c r="K400" s="33"/>
      <c r="L400" s="36"/>
      <c r="M400" s="169"/>
      <c r="N400" s="170"/>
      <c r="O400" s="61"/>
      <c r="P400" s="61"/>
      <c r="Q400" s="61"/>
      <c r="R400" s="61"/>
      <c r="S400" s="61"/>
      <c r="T400" s="62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T400" s="14" t="s">
        <v>109</v>
      </c>
      <c r="AU400" s="14" t="s">
        <v>6</v>
      </c>
    </row>
    <row r="401" spans="1:65" s="10" customFormat="1" ht="10.199999999999999">
      <c r="B401" s="171"/>
      <c r="C401" s="172"/>
      <c r="D401" s="167" t="s">
        <v>111</v>
      </c>
      <c r="E401" s="173" t="s">
        <v>18</v>
      </c>
      <c r="F401" s="174" t="s">
        <v>563</v>
      </c>
      <c r="G401" s="172"/>
      <c r="H401" s="175">
        <v>5.3259999999999996</v>
      </c>
      <c r="I401" s="176"/>
      <c r="J401" s="172"/>
      <c r="K401" s="172"/>
      <c r="L401" s="177"/>
      <c r="M401" s="178"/>
      <c r="N401" s="179"/>
      <c r="O401" s="179"/>
      <c r="P401" s="179"/>
      <c r="Q401" s="179"/>
      <c r="R401" s="179"/>
      <c r="S401" s="179"/>
      <c r="T401" s="180"/>
      <c r="AT401" s="181" t="s">
        <v>111</v>
      </c>
      <c r="AU401" s="181" t="s">
        <v>6</v>
      </c>
      <c r="AV401" s="10" t="s">
        <v>78</v>
      </c>
      <c r="AW401" s="10" t="s">
        <v>31</v>
      </c>
      <c r="AX401" s="10" t="s">
        <v>6</v>
      </c>
      <c r="AY401" s="181" t="s">
        <v>108</v>
      </c>
    </row>
    <row r="402" spans="1:65" s="11" customFormat="1" ht="10.199999999999999">
      <c r="B402" s="182"/>
      <c r="C402" s="183"/>
      <c r="D402" s="167" t="s">
        <v>111</v>
      </c>
      <c r="E402" s="184" t="s">
        <v>18</v>
      </c>
      <c r="F402" s="185" t="s">
        <v>113</v>
      </c>
      <c r="G402" s="183"/>
      <c r="H402" s="186">
        <v>5.3259999999999996</v>
      </c>
      <c r="I402" s="187"/>
      <c r="J402" s="183"/>
      <c r="K402" s="183"/>
      <c r="L402" s="188"/>
      <c r="M402" s="189"/>
      <c r="N402" s="190"/>
      <c r="O402" s="190"/>
      <c r="P402" s="190"/>
      <c r="Q402" s="190"/>
      <c r="R402" s="190"/>
      <c r="S402" s="190"/>
      <c r="T402" s="191"/>
      <c r="AT402" s="192" t="s">
        <v>111</v>
      </c>
      <c r="AU402" s="192" t="s">
        <v>6</v>
      </c>
      <c r="AV402" s="11" t="s">
        <v>107</v>
      </c>
      <c r="AW402" s="11" t="s">
        <v>31</v>
      </c>
      <c r="AX402" s="11" t="s">
        <v>76</v>
      </c>
      <c r="AY402" s="192" t="s">
        <v>108</v>
      </c>
    </row>
    <row r="403" spans="1:65" s="2" customFormat="1" ht="14.4" customHeight="1">
      <c r="A403" s="31"/>
      <c r="B403" s="32"/>
      <c r="C403" s="154" t="s">
        <v>333</v>
      </c>
      <c r="D403" s="154" t="s">
        <v>102</v>
      </c>
      <c r="E403" s="155" t="s">
        <v>564</v>
      </c>
      <c r="F403" s="156" t="s">
        <v>565</v>
      </c>
      <c r="G403" s="157" t="s">
        <v>121</v>
      </c>
      <c r="H403" s="158">
        <v>5.3259999999999996</v>
      </c>
      <c r="I403" s="159"/>
      <c r="J403" s="158">
        <f>ROUND(I403*H403,15)</f>
        <v>0</v>
      </c>
      <c r="K403" s="156" t="s">
        <v>106</v>
      </c>
      <c r="L403" s="36"/>
      <c r="M403" s="160" t="s">
        <v>18</v>
      </c>
      <c r="N403" s="161" t="s">
        <v>40</v>
      </c>
      <c r="O403" s="61"/>
      <c r="P403" s="162">
        <f>O403*H403</f>
        <v>0</v>
      </c>
      <c r="Q403" s="162">
        <v>0</v>
      </c>
      <c r="R403" s="162">
        <f>Q403*H403</f>
        <v>0</v>
      </c>
      <c r="S403" s="162">
        <v>0</v>
      </c>
      <c r="T403" s="163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64" t="s">
        <v>107</v>
      </c>
      <c r="AT403" s="164" t="s">
        <v>102</v>
      </c>
      <c r="AU403" s="164" t="s">
        <v>6</v>
      </c>
      <c r="AY403" s="14" t="s">
        <v>108</v>
      </c>
      <c r="BE403" s="165">
        <f>IF(N403="základní",J403,0)</f>
        <v>0</v>
      </c>
      <c r="BF403" s="165">
        <f>IF(N403="snížená",J403,0)</f>
        <v>0</v>
      </c>
      <c r="BG403" s="165">
        <f>IF(N403="zákl. přenesená",J403,0)</f>
        <v>0</v>
      </c>
      <c r="BH403" s="165">
        <f>IF(N403="sníž. přenesená",J403,0)</f>
        <v>0</v>
      </c>
      <c r="BI403" s="165">
        <f>IF(N403="nulová",J403,0)</f>
        <v>0</v>
      </c>
      <c r="BJ403" s="14" t="s">
        <v>76</v>
      </c>
      <c r="BK403" s="166">
        <f>ROUND(I403*H403,15)</f>
        <v>0</v>
      </c>
      <c r="BL403" s="14" t="s">
        <v>107</v>
      </c>
      <c r="BM403" s="164" t="s">
        <v>566</v>
      </c>
    </row>
    <row r="404" spans="1:65" s="2" customFormat="1" ht="10.199999999999999">
      <c r="A404" s="31"/>
      <c r="B404" s="32"/>
      <c r="C404" s="33"/>
      <c r="D404" s="167" t="s">
        <v>109</v>
      </c>
      <c r="E404" s="33"/>
      <c r="F404" s="168" t="s">
        <v>567</v>
      </c>
      <c r="G404" s="33"/>
      <c r="H404" s="33"/>
      <c r="I404" s="105"/>
      <c r="J404" s="33"/>
      <c r="K404" s="33"/>
      <c r="L404" s="36"/>
      <c r="M404" s="169"/>
      <c r="N404" s="170"/>
      <c r="O404" s="61"/>
      <c r="P404" s="61"/>
      <c r="Q404" s="61"/>
      <c r="R404" s="61"/>
      <c r="S404" s="61"/>
      <c r="T404" s="62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109</v>
      </c>
      <c r="AU404" s="14" t="s">
        <v>6</v>
      </c>
    </row>
    <row r="405" spans="1:65" s="2" customFormat="1" ht="21.6" customHeight="1">
      <c r="A405" s="31"/>
      <c r="B405" s="32"/>
      <c r="C405" s="154" t="s">
        <v>568</v>
      </c>
      <c r="D405" s="154" t="s">
        <v>102</v>
      </c>
      <c r="E405" s="155" t="s">
        <v>569</v>
      </c>
      <c r="F405" s="156" t="s">
        <v>570</v>
      </c>
      <c r="G405" s="157" t="s">
        <v>128</v>
      </c>
      <c r="H405" s="158">
        <v>48</v>
      </c>
      <c r="I405" s="159"/>
      <c r="J405" s="158">
        <f>ROUND(I405*H405,15)</f>
        <v>0</v>
      </c>
      <c r="K405" s="156" t="s">
        <v>122</v>
      </c>
      <c r="L405" s="36"/>
      <c r="M405" s="160" t="s">
        <v>18</v>
      </c>
      <c r="N405" s="161" t="s">
        <v>40</v>
      </c>
      <c r="O405" s="61"/>
      <c r="P405" s="162">
        <f>O405*H405</f>
        <v>0</v>
      </c>
      <c r="Q405" s="162">
        <v>0</v>
      </c>
      <c r="R405" s="162">
        <f>Q405*H405</f>
        <v>0</v>
      </c>
      <c r="S405" s="162">
        <v>0</v>
      </c>
      <c r="T405" s="163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64" t="s">
        <v>107</v>
      </c>
      <c r="AT405" s="164" t="s">
        <v>102</v>
      </c>
      <c r="AU405" s="164" t="s">
        <v>6</v>
      </c>
      <c r="AY405" s="14" t="s">
        <v>108</v>
      </c>
      <c r="BE405" s="165">
        <f>IF(N405="základní",J405,0)</f>
        <v>0</v>
      </c>
      <c r="BF405" s="165">
        <f>IF(N405="snížená",J405,0)</f>
        <v>0</v>
      </c>
      <c r="BG405" s="165">
        <f>IF(N405="zákl. přenesená",J405,0)</f>
        <v>0</v>
      </c>
      <c r="BH405" s="165">
        <f>IF(N405="sníž. přenesená",J405,0)</f>
        <v>0</v>
      </c>
      <c r="BI405" s="165">
        <f>IF(N405="nulová",J405,0)</f>
        <v>0</v>
      </c>
      <c r="BJ405" s="14" t="s">
        <v>76</v>
      </c>
      <c r="BK405" s="166">
        <f>ROUND(I405*H405,15)</f>
        <v>0</v>
      </c>
      <c r="BL405" s="14" t="s">
        <v>107</v>
      </c>
      <c r="BM405" s="164" t="s">
        <v>571</v>
      </c>
    </row>
    <row r="406" spans="1:65" s="2" customFormat="1" ht="28.8">
      <c r="A406" s="31"/>
      <c r="B406" s="32"/>
      <c r="C406" s="33"/>
      <c r="D406" s="167" t="s">
        <v>109</v>
      </c>
      <c r="E406" s="33"/>
      <c r="F406" s="168" t="s">
        <v>572</v>
      </c>
      <c r="G406" s="33"/>
      <c r="H406" s="33"/>
      <c r="I406" s="105"/>
      <c r="J406" s="33"/>
      <c r="K406" s="33"/>
      <c r="L406" s="36"/>
      <c r="M406" s="169"/>
      <c r="N406" s="170"/>
      <c r="O406" s="61"/>
      <c r="P406" s="61"/>
      <c r="Q406" s="61"/>
      <c r="R406" s="61"/>
      <c r="S406" s="61"/>
      <c r="T406" s="62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4" t="s">
        <v>109</v>
      </c>
      <c r="AU406" s="14" t="s">
        <v>6</v>
      </c>
    </row>
    <row r="407" spans="1:65" s="10" customFormat="1" ht="10.199999999999999">
      <c r="B407" s="171"/>
      <c r="C407" s="172"/>
      <c r="D407" s="167" t="s">
        <v>111</v>
      </c>
      <c r="E407" s="173" t="s">
        <v>18</v>
      </c>
      <c r="F407" s="174" t="s">
        <v>573</v>
      </c>
      <c r="G407" s="172"/>
      <c r="H407" s="175">
        <v>48</v>
      </c>
      <c r="I407" s="176"/>
      <c r="J407" s="172"/>
      <c r="K407" s="172"/>
      <c r="L407" s="177"/>
      <c r="M407" s="178"/>
      <c r="N407" s="179"/>
      <c r="O407" s="179"/>
      <c r="P407" s="179"/>
      <c r="Q407" s="179"/>
      <c r="R407" s="179"/>
      <c r="S407" s="179"/>
      <c r="T407" s="180"/>
      <c r="AT407" s="181" t="s">
        <v>111</v>
      </c>
      <c r="AU407" s="181" t="s">
        <v>6</v>
      </c>
      <c r="AV407" s="10" t="s">
        <v>78</v>
      </c>
      <c r="AW407" s="10" t="s">
        <v>31</v>
      </c>
      <c r="AX407" s="10" t="s">
        <v>6</v>
      </c>
      <c r="AY407" s="181" t="s">
        <v>108</v>
      </c>
    </row>
    <row r="408" spans="1:65" s="11" customFormat="1" ht="10.199999999999999">
      <c r="B408" s="182"/>
      <c r="C408" s="183"/>
      <c r="D408" s="167" t="s">
        <v>111</v>
      </c>
      <c r="E408" s="184" t="s">
        <v>18</v>
      </c>
      <c r="F408" s="185" t="s">
        <v>113</v>
      </c>
      <c r="G408" s="183"/>
      <c r="H408" s="186">
        <v>48</v>
      </c>
      <c r="I408" s="187"/>
      <c r="J408" s="183"/>
      <c r="K408" s="183"/>
      <c r="L408" s="188"/>
      <c r="M408" s="189"/>
      <c r="N408" s="190"/>
      <c r="O408" s="190"/>
      <c r="P408" s="190"/>
      <c r="Q408" s="190"/>
      <c r="R408" s="190"/>
      <c r="S408" s="190"/>
      <c r="T408" s="191"/>
      <c r="AT408" s="192" t="s">
        <v>111</v>
      </c>
      <c r="AU408" s="192" t="s">
        <v>6</v>
      </c>
      <c r="AV408" s="11" t="s">
        <v>107</v>
      </c>
      <c r="AW408" s="11" t="s">
        <v>31</v>
      </c>
      <c r="AX408" s="11" t="s">
        <v>76</v>
      </c>
      <c r="AY408" s="192" t="s">
        <v>108</v>
      </c>
    </row>
    <row r="409" spans="1:65" s="2" customFormat="1" ht="14.4" customHeight="1">
      <c r="A409" s="31"/>
      <c r="B409" s="32"/>
      <c r="C409" s="154" t="s">
        <v>339</v>
      </c>
      <c r="D409" s="154" t="s">
        <v>102</v>
      </c>
      <c r="E409" s="155" t="s">
        <v>574</v>
      </c>
      <c r="F409" s="156" t="s">
        <v>575</v>
      </c>
      <c r="G409" s="157" t="s">
        <v>128</v>
      </c>
      <c r="H409" s="158">
        <v>64.63</v>
      </c>
      <c r="I409" s="159"/>
      <c r="J409" s="158">
        <f>ROUND(I409*H409,15)</f>
        <v>0</v>
      </c>
      <c r="K409" s="156" t="s">
        <v>106</v>
      </c>
      <c r="L409" s="36"/>
      <c r="M409" s="160" t="s">
        <v>18</v>
      </c>
      <c r="N409" s="161" t="s">
        <v>40</v>
      </c>
      <c r="O409" s="61"/>
      <c r="P409" s="162">
        <f>O409*H409</f>
        <v>0</v>
      </c>
      <c r="Q409" s="162">
        <v>0</v>
      </c>
      <c r="R409" s="162">
        <f>Q409*H409</f>
        <v>0</v>
      </c>
      <c r="S409" s="162">
        <v>0</v>
      </c>
      <c r="T409" s="163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64" t="s">
        <v>107</v>
      </c>
      <c r="AT409" s="164" t="s">
        <v>102</v>
      </c>
      <c r="AU409" s="164" t="s">
        <v>6</v>
      </c>
      <c r="AY409" s="14" t="s">
        <v>108</v>
      </c>
      <c r="BE409" s="165">
        <f>IF(N409="základní",J409,0)</f>
        <v>0</v>
      </c>
      <c r="BF409" s="165">
        <f>IF(N409="snížená",J409,0)</f>
        <v>0</v>
      </c>
      <c r="BG409" s="165">
        <f>IF(N409="zákl. přenesená",J409,0)</f>
        <v>0</v>
      </c>
      <c r="BH409" s="165">
        <f>IF(N409="sníž. přenesená",J409,0)</f>
        <v>0</v>
      </c>
      <c r="BI409" s="165">
        <f>IF(N409="nulová",J409,0)</f>
        <v>0</v>
      </c>
      <c r="BJ409" s="14" t="s">
        <v>76</v>
      </c>
      <c r="BK409" s="166">
        <f>ROUND(I409*H409,15)</f>
        <v>0</v>
      </c>
      <c r="BL409" s="14" t="s">
        <v>107</v>
      </c>
      <c r="BM409" s="164" t="s">
        <v>576</v>
      </c>
    </row>
    <row r="410" spans="1:65" s="2" customFormat="1" ht="10.199999999999999">
      <c r="A410" s="31"/>
      <c r="B410" s="32"/>
      <c r="C410" s="33"/>
      <c r="D410" s="167" t="s">
        <v>109</v>
      </c>
      <c r="E410" s="33"/>
      <c r="F410" s="168" t="s">
        <v>577</v>
      </c>
      <c r="G410" s="33"/>
      <c r="H410" s="33"/>
      <c r="I410" s="105"/>
      <c r="J410" s="33"/>
      <c r="K410" s="33"/>
      <c r="L410" s="36"/>
      <c r="M410" s="169"/>
      <c r="N410" s="170"/>
      <c r="O410" s="61"/>
      <c r="P410" s="61"/>
      <c r="Q410" s="61"/>
      <c r="R410" s="61"/>
      <c r="S410" s="61"/>
      <c r="T410" s="62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109</v>
      </c>
      <c r="AU410" s="14" t="s">
        <v>6</v>
      </c>
    </row>
    <row r="411" spans="1:65" s="10" customFormat="1" ht="10.199999999999999">
      <c r="B411" s="171"/>
      <c r="C411" s="172"/>
      <c r="D411" s="167" t="s">
        <v>111</v>
      </c>
      <c r="E411" s="173" t="s">
        <v>18</v>
      </c>
      <c r="F411" s="174" t="s">
        <v>578</v>
      </c>
      <c r="G411" s="172"/>
      <c r="H411" s="175">
        <v>64.63</v>
      </c>
      <c r="I411" s="176"/>
      <c r="J411" s="172"/>
      <c r="K411" s="172"/>
      <c r="L411" s="177"/>
      <c r="M411" s="178"/>
      <c r="N411" s="179"/>
      <c r="O411" s="179"/>
      <c r="P411" s="179"/>
      <c r="Q411" s="179"/>
      <c r="R411" s="179"/>
      <c r="S411" s="179"/>
      <c r="T411" s="180"/>
      <c r="AT411" s="181" t="s">
        <v>111</v>
      </c>
      <c r="AU411" s="181" t="s">
        <v>6</v>
      </c>
      <c r="AV411" s="10" t="s">
        <v>78</v>
      </c>
      <c r="AW411" s="10" t="s">
        <v>31</v>
      </c>
      <c r="AX411" s="10" t="s">
        <v>6</v>
      </c>
      <c r="AY411" s="181" t="s">
        <v>108</v>
      </c>
    </row>
    <row r="412" spans="1:65" s="11" customFormat="1" ht="10.199999999999999">
      <c r="B412" s="182"/>
      <c r="C412" s="183"/>
      <c r="D412" s="167" t="s">
        <v>111</v>
      </c>
      <c r="E412" s="184" t="s">
        <v>18</v>
      </c>
      <c r="F412" s="185" t="s">
        <v>113</v>
      </c>
      <c r="G412" s="183"/>
      <c r="H412" s="186">
        <v>64.63</v>
      </c>
      <c r="I412" s="187"/>
      <c r="J412" s="183"/>
      <c r="K412" s="183"/>
      <c r="L412" s="188"/>
      <c r="M412" s="189"/>
      <c r="N412" s="190"/>
      <c r="O412" s="190"/>
      <c r="P412" s="190"/>
      <c r="Q412" s="190"/>
      <c r="R412" s="190"/>
      <c r="S412" s="190"/>
      <c r="T412" s="191"/>
      <c r="AT412" s="192" t="s">
        <v>111</v>
      </c>
      <c r="AU412" s="192" t="s">
        <v>6</v>
      </c>
      <c r="AV412" s="11" t="s">
        <v>107</v>
      </c>
      <c r="AW412" s="11" t="s">
        <v>31</v>
      </c>
      <c r="AX412" s="11" t="s">
        <v>76</v>
      </c>
      <c r="AY412" s="192" t="s">
        <v>108</v>
      </c>
    </row>
    <row r="413" spans="1:65" s="2" customFormat="1" ht="21.6" customHeight="1">
      <c r="A413" s="31"/>
      <c r="B413" s="32"/>
      <c r="C413" s="154" t="s">
        <v>579</v>
      </c>
      <c r="D413" s="154" t="s">
        <v>102</v>
      </c>
      <c r="E413" s="155" t="s">
        <v>580</v>
      </c>
      <c r="F413" s="156" t="s">
        <v>581</v>
      </c>
      <c r="G413" s="157" t="s">
        <v>128</v>
      </c>
      <c r="H413" s="158">
        <v>148.80000000000001</v>
      </c>
      <c r="I413" s="159"/>
      <c r="J413" s="158">
        <f>ROUND(I413*H413,15)</f>
        <v>0</v>
      </c>
      <c r="K413" s="156" t="s">
        <v>106</v>
      </c>
      <c r="L413" s="36"/>
      <c r="M413" s="160" t="s">
        <v>18</v>
      </c>
      <c r="N413" s="161" t="s">
        <v>40</v>
      </c>
      <c r="O413" s="61"/>
      <c r="P413" s="162">
        <f>O413*H413</f>
        <v>0</v>
      </c>
      <c r="Q413" s="162">
        <v>0</v>
      </c>
      <c r="R413" s="162">
        <f>Q413*H413</f>
        <v>0</v>
      </c>
      <c r="S413" s="162">
        <v>0</v>
      </c>
      <c r="T413" s="163">
        <f>S413*H413</f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64" t="s">
        <v>107</v>
      </c>
      <c r="AT413" s="164" t="s">
        <v>102</v>
      </c>
      <c r="AU413" s="164" t="s">
        <v>6</v>
      </c>
      <c r="AY413" s="14" t="s">
        <v>108</v>
      </c>
      <c r="BE413" s="165">
        <f>IF(N413="základní",J413,0)</f>
        <v>0</v>
      </c>
      <c r="BF413" s="165">
        <f>IF(N413="snížená",J413,0)</f>
        <v>0</v>
      </c>
      <c r="BG413" s="165">
        <f>IF(N413="zákl. přenesená",J413,0)</f>
        <v>0</v>
      </c>
      <c r="BH413" s="165">
        <f>IF(N413="sníž. přenesená",J413,0)</f>
        <v>0</v>
      </c>
      <c r="BI413" s="165">
        <f>IF(N413="nulová",J413,0)</f>
        <v>0</v>
      </c>
      <c r="BJ413" s="14" t="s">
        <v>76</v>
      </c>
      <c r="BK413" s="166">
        <f>ROUND(I413*H413,15)</f>
        <v>0</v>
      </c>
      <c r="BL413" s="14" t="s">
        <v>107</v>
      </c>
      <c r="BM413" s="164" t="s">
        <v>582</v>
      </c>
    </row>
    <row r="414" spans="1:65" s="2" customFormat="1" ht="19.2">
      <c r="A414" s="31"/>
      <c r="B414" s="32"/>
      <c r="C414" s="33"/>
      <c r="D414" s="167" t="s">
        <v>109</v>
      </c>
      <c r="E414" s="33"/>
      <c r="F414" s="168" t="s">
        <v>583</v>
      </c>
      <c r="G414" s="33"/>
      <c r="H414" s="33"/>
      <c r="I414" s="105"/>
      <c r="J414" s="33"/>
      <c r="K414" s="33"/>
      <c r="L414" s="36"/>
      <c r="M414" s="169"/>
      <c r="N414" s="170"/>
      <c r="O414" s="61"/>
      <c r="P414" s="61"/>
      <c r="Q414" s="61"/>
      <c r="R414" s="61"/>
      <c r="S414" s="61"/>
      <c r="T414" s="62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T414" s="14" t="s">
        <v>109</v>
      </c>
      <c r="AU414" s="14" t="s">
        <v>6</v>
      </c>
    </row>
    <row r="415" spans="1:65" s="10" customFormat="1" ht="20.399999999999999">
      <c r="B415" s="171"/>
      <c r="C415" s="172"/>
      <c r="D415" s="167" t="s">
        <v>111</v>
      </c>
      <c r="E415" s="173" t="s">
        <v>18</v>
      </c>
      <c r="F415" s="174" t="s">
        <v>584</v>
      </c>
      <c r="G415" s="172"/>
      <c r="H415" s="175">
        <v>148.80000000000001</v>
      </c>
      <c r="I415" s="176"/>
      <c r="J415" s="172"/>
      <c r="K415" s="172"/>
      <c r="L415" s="177"/>
      <c r="M415" s="178"/>
      <c r="N415" s="179"/>
      <c r="O415" s="179"/>
      <c r="P415" s="179"/>
      <c r="Q415" s="179"/>
      <c r="R415" s="179"/>
      <c r="S415" s="179"/>
      <c r="T415" s="180"/>
      <c r="AT415" s="181" t="s">
        <v>111</v>
      </c>
      <c r="AU415" s="181" t="s">
        <v>6</v>
      </c>
      <c r="AV415" s="10" t="s">
        <v>78</v>
      </c>
      <c r="AW415" s="10" t="s">
        <v>31</v>
      </c>
      <c r="AX415" s="10" t="s">
        <v>6</v>
      </c>
      <c r="AY415" s="181" t="s">
        <v>108</v>
      </c>
    </row>
    <row r="416" spans="1:65" s="11" customFormat="1" ht="10.199999999999999">
      <c r="B416" s="182"/>
      <c r="C416" s="183"/>
      <c r="D416" s="167" t="s">
        <v>111</v>
      </c>
      <c r="E416" s="184" t="s">
        <v>18</v>
      </c>
      <c r="F416" s="185" t="s">
        <v>113</v>
      </c>
      <c r="G416" s="183"/>
      <c r="H416" s="186">
        <v>148.80000000000001</v>
      </c>
      <c r="I416" s="187"/>
      <c r="J416" s="183"/>
      <c r="K416" s="183"/>
      <c r="L416" s="188"/>
      <c r="M416" s="189"/>
      <c r="N416" s="190"/>
      <c r="O416" s="190"/>
      <c r="P416" s="190"/>
      <c r="Q416" s="190"/>
      <c r="R416" s="190"/>
      <c r="S416" s="190"/>
      <c r="T416" s="191"/>
      <c r="AT416" s="192" t="s">
        <v>111</v>
      </c>
      <c r="AU416" s="192" t="s">
        <v>6</v>
      </c>
      <c r="AV416" s="11" t="s">
        <v>107</v>
      </c>
      <c r="AW416" s="11" t="s">
        <v>31</v>
      </c>
      <c r="AX416" s="11" t="s">
        <v>76</v>
      </c>
      <c r="AY416" s="192" t="s">
        <v>108</v>
      </c>
    </row>
    <row r="417" spans="1:65" s="2" customFormat="1" ht="14.4" customHeight="1">
      <c r="A417" s="31"/>
      <c r="B417" s="32"/>
      <c r="C417" s="193" t="s">
        <v>346</v>
      </c>
      <c r="D417" s="193" t="s">
        <v>193</v>
      </c>
      <c r="E417" s="194" t="s">
        <v>585</v>
      </c>
      <c r="F417" s="195" t="s">
        <v>586</v>
      </c>
      <c r="G417" s="196" t="s">
        <v>196</v>
      </c>
      <c r="H417" s="197">
        <v>60.561999999999998</v>
      </c>
      <c r="I417" s="198"/>
      <c r="J417" s="197">
        <f>ROUND(I417*H417,15)</f>
        <v>0</v>
      </c>
      <c r="K417" s="195" t="s">
        <v>106</v>
      </c>
      <c r="L417" s="199"/>
      <c r="M417" s="200" t="s">
        <v>18</v>
      </c>
      <c r="N417" s="201" t="s">
        <v>40</v>
      </c>
      <c r="O417" s="61"/>
      <c r="P417" s="162">
        <f>O417*H417</f>
        <v>0</v>
      </c>
      <c r="Q417" s="162">
        <v>0</v>
      </c>
      <c r="R417" s="162">
        <f>Q417*H417</f>
        <v>0</v>
      </c>
      <c r="S417" s="162">
        <v>0</v>
      </c>
      <c r="T417" s="163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64" t="s">
        <v>129</v>
      </c>
      <c r="AT417" s="164" t="s">
        <v>193</v>
      </c>
      <c r="AU417" s="164" t="s">
        <v>6</v>
      </c>
      <c r="AY417" s="14" t="s">
        <v>108</v>
      </c>
      <c r="BE417" s="165">
        <f>IF(N417="základní",J417,0)</f>
        <v>0</v>
      </c>
      <c r="BF417" s="165">
        <f>IF(N417="snížená",J417,0)</f>
        <v>0</v>
      </c>
      <c r="BG417" s="165">
        <f>IF(N417="zákl. přenesená",J417,0)</f>
        <v>0</v>
      </c>
      <c r="BH417" s="165">
        <f>IF(N417="sníž. přenesená",J417,0)</f>
        <v>0</v>
      </c>
      <c r="BI417" s="165">
        <f>IF(N417="nulová",J417,0)</f>
        <v>0</v>
      </c>
      <c r="BJ417" s="14" t="s">
        <v>76</v>
      </c>
      <c r="BK417" s="166">
        <f>ROUND(I417*H417,15)</f>
        <v>0</v>
      </c>
      <c r="BL417" s="14" t="s">
        <v>107</v>
      </c>
      <c r="BM417" s="164" t="s">
        <v>587</v>
      </c>
    </row>
    <row r="418" spans="1:65" s="2" customFormat="1" ht="10.199999999999999">
      <c r="A418" s="31"/>
      <c r="B418" s="32"/>
      <c r="C418" s="33"/>
      <c r="D418" s="167" t="s">
        <v>109</v>
      </c>
      <c r="E418" s="33"/>
      <c r="F418" s="168" t="s">
        <v>586</v>
      </c>
      <c r="G418" s="33"/>
      <c r="H418" s="33"/>
      <c r="I418" s="105"/>
      <c r="J418" s="33"/>
      <c r="K418" s="33"/>
      <c r="L418" s="36"/>
      <c r="M418" s="169"/>
      <c r="N418" s="170"/>
      <c r="O418" s="61"/>
      <c r="P418" s="61"/>
      <c r="Q418" s="61"/>
      <c r="R418" s="61"/>
      <c r="S418" s="61"/>
      <c r="T418" s="62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4" t="s">
        <v>109</v>
      </c>
      <c r="AU418" s="14" t="s">
        <v>6</v>
      </c>
    </row>
    <row r="419" spans="1:65" s="2" customFormat="1" ht="21.6" customHeight="1">
      <c r="A419" s="31"/>
      <c r="B419" s="32"/>
      <c r="C419" s="154" t="s">
        <v>588</v>
      </c>
      <c r="D419" s="154" t="s">
        <v>102</v>
      </c>
      <c r="E419" s="155" t="s">
        <v>589</v>
      </c>
      <c r="F419" s="156" t="s">
        <v>590</v>
      </c>
      <c r="G419" s="157" t="s">
        <v>128</v>
      </c>
      <c r="H419" s="158">
        <v>7.4880000000000004</v>
      </c>
      <c r="I419" s="159"/>
      <c r="J419" s="158">
        <f>ROUND(I419*H419,15)</f>
        <v>0</v>
      </c>
      <c r="K419" s="156" t="s">
        <v>106</v>
      </c>
      <c r="L419" s="36"/>
      <c r="M419" s="160" t="s">
        <v>18</v>
      </c>
      <c r="N419" s="161" t="s">
        <v>40</v>
      </c>
      <c r="O419" s="61"/>
      <c r="P419" s="162">
        <f>O419*H419</f>
        <v>0</v>
      </c>
      <c r="Q419" s="162">
        <v>0</v>
      </c>
      <c r="R419" s="162">
        <f>Q419*H419</f>
        <v>0</v>
      </c>
      <c r="S419" s="162">
        <v>0</v>
      </c>
      <c r="T419" s="163">
        <f>S419*H419</f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64" t="s">
        <v>107</v>
      </c>
      <c r="AT419" s="164" t="s">
        <v>102</v>
      </c>
      <c r="AU419" s="164" t="s">
        <v>6</v>
      </c>
      <c r="AY419" s="14" t="s">
        <v>108</v>
      </c>
      <c r="BE419" s="165">
        <f>IF(N419="základní",J419,0)</f>
        <v>0</v>
      </c>
      <c r="BF419" s="165">
        <f>IF(N419="snížená",J419,0)</f>
        <v>0</v>
      </c>
      <c r="BG419" s="165">
        <f>IF(N419="zákl. přenesená",J419,0)</f>
        <v>0</v>
      </c>
      <c r="BH419" s="165">
        <f>IF(N419="sníž. přenesená",J419,0)</f>
        <v>0</v>
      </c>
      <c r="BI419" s="165">
        <f>IF(N419="nulová",J419,0)</f>
        <v>0</v>
      </c>
      <c r="BJ419" s="14" t="s">
        <v>76</v>
      </c>
      <c r="BK419" s="166">
        <f>ROUND(I419*H419,15)</f>
        <v>0</v>
      </c>
      <c r="BL419" s="14" t="s">
        <v>107</v>
      </c>
      <c r="BM419" s="164" t="s">
        <v>591</v>
      </c>
    </row>
    <row r="420" spans="1:65" s="2" customFormat="1" ht="19.2">
      <c r="A420" s="31"/>
      <c r="B420" s="32"/>
      <c r="C420" s="33"/>
      <c r="D420" s="167" t="s">
        <v>109</v>
      </c>
      <c r="E420" s="33"/>
      <c r="F420" s="168" t="s">
        <v>592</v>
      </c>
      <c r="G420" s="33"/>
      <c r="H420" s="33"/>
      <c r="I420" s="105"/>
      <c r="J420" s="33"/>
      <c r="K420" s="33"/>
      <c r="L420" s="36"/>
      <c r="M420" s="169"/>
      <c r="N420" s="170"/>
      <c r="O420" s="61"/>
      <c r="P420" s="61"/>
      <c r="Q420" s="61"/>
      <c r="R420" s="61"/>
      <c r="S420" s="61"/>
      <c r="T420" s="62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T420" s="14" t="s">
        <v>109</v>
      </c>
      <c r="AU420" s="14" t="s">
        <v>6</v>
      </c>
    </row>
    <row r="421" spans="1:65" s="10" customFormat="1" ht="10.199999999999999">
      <c r="B421" s="171"/>
      <c r="C421" s="172"/>
      <c r="D421" s="167" t="s">
        <v>111</v>
      </c>
      <c r="E421" s="173" t="s">
        <v>18</v>
      </c>
      <c r="F421" s="174" t="s">
        <v>593</v>
      </c>
      <c r="G421" s="172"/>
      <c r="H421" s="175">
        <v>7.4880000000000004</v>
      </c>
      <c r="I421" s="176"/>
      <c r="J421" s="172"/>
      <c r="K421" s="172"/>
      <c r="L421" s="177"/>
      <c r="M421" s="178"/>
      <c r="N421" s="179"/>
      <c r="O421" s="179"/>
      <c r="P421" s="179"/>
      <c r="Q421" s="179"/>
      <c r="R421" s="179"/>
      <c r="S421" s="179"/>
      <c r="T421" s="180"/>
      <c r="AT421" s="181" t="s">
        <v>111</v>
      </c>
      <c r="AU421" s="181" t="s">
        <v>6</v>
      </c>
      <c r="AV421" s="10" t="s">
        <v>78</v>
      </c>
      <c r="AW421" s="10" t="s">
        <v>31</v>
      </c>
      <c r="AX421" s="10" t="s">
        <v>6</v>
      </c>
      <c r="AY421" s="181" t="s">
        <v>108</v>
      </c>
    </row>
    <row r="422" spans="1:65" s="11" customFormat="1" ht="10.199999999999999">
      <c r="B422" s="182"/>
      <c r="C422" s="183"/>
      <c r="D422" s="167" t="s">
        <v>111</v>
      </c>
      <c r="E422" s="184" t="s">
        <v>18</v>
      </c>
      <c r="F422" s="185" t="s">
        <v>113</v>
      </c>
      <c r="G422" s="183"/>
      <c r="H422" s="186">
        <v>7.4880000000000004</v>
      </c>
      <c r="I422" s="187"/>
      <c r="J422" s="183"/>
      <c r="K422" s="183"/>
      <c r="L422" s="188"/>
      <c r="M422" s="189"/>
      <c r="N422" s="190"/>
      <c r="O422" s="190"/>
      <c r="P422" s="190"/>
      <c r="Q422" s="190"/>
      <c r="R422" s="190"/>
      <c r="S422" s="190"/>
      <c r="T422" s="191"/>
      <c r="AT422" s="192" t="s">
        <v>111</v>
      </c>
      <c r="AU422" s="192" t="s">
        <v>6</v>
      </c>
      <c r="AV422" s="11" t="s">
        <v>107</v>
      </c>
      <c r="AW422" s="11" t="s">
        <v>31</v>
      </c>
      <c r="AX422" s="11" t="s">
        <v>76</v>
      </c>
      <c r="AY422" s="192" t="s">
        <v>108</v>
      </c>
    </row>
    <row r="423" spans="1:65" s="2" customFormat="1" ht="21.6" customHeight="1">
      <c r="A423" s="31"/>
      <c r="B423" s="32"/>
      <c r="C423" s="154" t="s">
        <v>351</v>
      </c>
      <c r="D423" s="154" t="s">
        <v>102</v>
      </c>
      <c r="E423" s="155" t="s">
        <v>594</v>
      </c>
      <c r="F423" s="156" t="s">
        <v>595</v>
      </c>
      <c r="G423" s="157" t="s">
        <v>128</v>
      </c>
      <c r="H423" s="158">
        <v>156.28800000000001</v>
      </c>
      <c r="I423" s="159"/>
      <c r="J423" s="158">
        <f>ROUND(I423*H423,15)</f>
        <v>0</v>
      </c>
      <c r="K423" s="156" t="s">
        <v>106</v>
      </c>
      <c r="L423" s="36"/>
      <c r="M423" s="160" t="s">
        <v>18</v>
      </c>
      <c r="N423" s="161" t="s">
        <v>40</v>
      </c>
      <c r="O423" s="61"/>
      <c r="P423" s="162">
        <f>O423*H423</f>
        <v>0</v>
      </c>
      <c r="Q423" s="162">
        <v>0</v>
      </c>
      <c r="R423" s="162">
        <f>Q423*H423</f>
        <v>0</v>
      </c>
      <c r="S423" s="162">
        <v>0</v>
      </c>
      <c r="T423" s="163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64" t="s">
        <v>107</v>
      </c>
      <c r="AT423" s="164" t="s">
        <v>102</v>
      </c>
      <c r="AU423" s="164" t="s">
        <v>6</v>
      </c>
      <c r="AY423" s="14" t="s">
        <v>108</v>
      </c>
      <c r="BE423" s="165">
        <f>IF(N423="základní",J423,0)</f>
        <v>0</v>
      </c>
      <c r="BF423" s="165">
        <f>IF(N423="snížená",J423,0)</f>
        <v>0</v>
      </c>
      <c r="BG423" s="165">
        <f>IF(N423="zákl. přenesená",J423,0)</f>
        <v>0</v>
      </c>
      <c r="BH423" s="165">
        <f>IF(N423="sníž. přenesená",J423,0)</f>
        <v>0</v>
      </c>
      <c r="BI423" s="165">
        <f>IF(N423="nulová",J423,0)</f>
        <v>0</v>
      </c>
      <c r="BJ423" s="14" t="s">
        <v>76</v>
      </c>
      <c r="BK423" s="166">
        <f>ROUND(I423*H423,15)</f>
        <v>0</v>
      </c>
      <c r="BL423" s="14" t="s">
        <v>107</v>
      </c>
      <c r="BM423" s="164" t="s">
        <v>596</v>
      </c>
    </row>
    <row r="424" spans="1:65" s="2" customFormat="1" ht="19.2">
      <c r="A424" s="31"/>
      <c r="B424" s="32"/>
      <c r="C424" s="33"/>
      <c r="D424" s="167" t="s">
        <v>109</v>
      </c>
      <c r="E424" s="33"/>
      <c r="F424" s="168" t="s">
        <v>597</v>
      </c>
      <c r="G424" s="33"/>
      <c r="H424" s="33"/>
      <c r="I424" s="105"/>
      <c r="J424" s="33"/>
      <c r="K424" s="33"/>
      <c r="L424" s="36"/>
      <c r="M424" s="169"/>
      <c r="N424" s="170"/>
      <c r="O424" s="61"/>
      <c r="P424" s="61"/>
      <c r="Q424" s="61"/>
      <c r="R424" s="61"/>
      <c r="S424" s="61"/>
      <c r="T424" s="62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T424" s="14" t="s">
        <v>109</v>
      </c>
      <c r="AU424" s="14" t="s">
        <v>6</v>
      </c>
    </row>
    <row r="425" spans="1:65" s="10" customFormat="1" ht="10.199999999999999">
      <c r="B425" s="171"/>
      <c r="C425" s="172"/>
      <c r="D425" s="167" t="s">
        <v>111</v>
      </c>
      <c r="E425" s="173" t="s">
        <v>18</v>
      </c>
      <c r="F425" s="174" t="s">
        <v>598</v>
      </c>
      <c r="G425" s="172"/>
      <c r="H425" s="175">
        <v>156.28800000000001</v>
      </c>
      <c r="I425" s="176"/>
      <c r="J425" s="172"/>
      <c r="K425" s="172"/>
      <c r="L425" s="177"/>
      <c r="M425" s="178"/>
      <c r="N425" s="179"/>
      <c r="O425" s="179"/>
      <c r="P425" s="179"/>
      <c r="Q425" s="179"/>
      <c r="R425" s="179"/>
      <c r="S425" s="179"/>
      <c r="T425" s="180"/>
      <c r="AT425" s="181" t="s">
        <v>111</v>
      </c>
      <c r="AU425" s="181" t="s">
        <v>6</v>
      </c>
      <c r="AV425" s="10" t="s">
        <v>78</v>
      </c>
      <c r="AW425" s="10" t="s">
        <v>31</v>
      </c>
      <c r="AX425" s="10" t="s">
        <v>6</v>
      </c>
      <c r="AY425" s="181" t="s">
        <v>108</v>
      </c>
    </row>
    <row r="426" spans="1:65" s="11" customFormat="1" ht="10.199999999999999">
      <c r="B426" s="182"/>
      <c r="C426" s="183"/>
      <c r="D426" s="167" t="s">
        <v>111</v>
      </c>
      <c r="E426" s="184" t="s">
        <v>18</v>
      </c>
      <c r="F426" s="185" t="s">
        <v>113</v>
      </c>
      <c r="G426" s="183"/>
      <c r="H426" s="186">
        <v>156.28800000000001</v>
      </c>
      <c r="I426" s="187"/>
      <c r="J426" s="183"/>
      <c r="K426" s="183"/>
      <c r="L426" s="188"/>
      <c r="M426" s="189"/>
      <c r="N426" s="190"/>
      <c r="O426" s="190"/>
      <c r="P426" s="190"/>
      <c r="Q426" s="190"/>
      <c r="R426" s="190"/>
      <c r="S426" s="190"/>
      <c r="T426" s="191"/>
      <c r="AT426" s="192" t="s">
        <v>111</v>
      </c>
      <c r="AU426" s="192" t="s">
        <v>6</v>
      </c>
      <c r="AV426" s="11" t="s">
        <v>107</v>
      </c>
      <c r="AW426" s="11" t="s">
        <v>31</v>
      </c>
      <c r="AX426" s="11" t="s">
        <v>76</v>
      </c>
      <c r="AY426" s="192" t="s">
        <v>108</v>
      </c>
    </row>
    <row r="427" spans="1:65" s="2" customFormat="1" ht="21.6" customHeight="1">
      <c r="A427" s="31"/>
      <c r="B427" s="32"/>
      <c r="C427" s="154" t="s">
        <v>599</v>
      </c>
      <c r="D427" s="154" t="s">
        <v>102</v>
      </c>
      <c r="E427" s="155" t="s">
        <v>600</v>
      </c>
      <c r="F427" s="156" t="s">
        <v>601</v>
      </c>
      <c r="G427" s="157" t="s">
        <v>128</v>
      </c>
      <c r="H427" s="158">
        <v>148.80000000000001</v>
      </c>
      <c r="I427" s="159"/>
      <c r="J427" s="158">
        <f>ROUND(I427*H427,15)</f>
        <v>0</v>
      </c>
      <c r="K427" s="156" t="s">
        <v>106</v>
      </c>
      <c r="L427" s="36"/>
      <c r="M427" s="160" t="s">
        <v>18</v>
      </c>
      <c r="N427" s="161" t="s">
        <v>40</v>
      </c>
      <c r="O427" s="61"/>
      <c r="P427" s="162">
        <f>O427*H427</f>
        <v>0</v>
      </c>
      <c r="Q427" s="162">
        <v>0</v>
      </c>
      <c r="R427" s="162">
        <f>Q427*H427</f>
        <v>0</v>
      </c>
      <c r="S427" s="162">
        <v>0</v>
      </c>
      <c r="T427" s="163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64" t="s">
        <v>107</v>
      </c>
      <c r="AT427" s="164" t="s">
        <v>102</v>
      </c>
      <c r="AU427" s="164" t="s">
        <v>6</v>
      </c>
      <c r="AY427" s="14" t="s">
        <v>108</v>
      </c>
      <c r="BE427" s="165">
        <f>IF(N427="základní",J427,0)</f>
        <v>0</v>
      </c>
      <c r="BF427" s="165">
        <f>IF(N427="snížená",J427,0)</f>
        <v>0</v>
      </c>
      <c r="BG427" s="165">
        <f>IF(N427="zákl. přenesená",J427,0)</f>
        <v>0</v>
      </c>
      <c r="BH427" s="165">
        <f>IF(N427="sníž. přenesená",J427,0)</f>
        <v>0</v>
      </c>
      <c r="BI427" s="165">
        <f>IF(N427="nulová",J427,0)</f>
        <v>0</v>
      </c>
      <c r="BJ427" s="14" t="s">
        <v>76</v>
      </c>
      <c r="BK427" s="166">
        <f>ROUND(I427*H427,15)</f>
        <v>0</v>
      </c>
      <c r="BL427" s="14" t="s">
        <v>107</v>
      </c>
      <c r="BM427" s="164" t="s">
        <v>602</v>
      </c>
    </row>
    <row r="428" spans="1:65" s="2" customFormat="1" ht="48">
      <c r="A428" s="31"/>
      <c r="B428" s="32"/>
      <c r="C428" s="33"/>
      <c r="D428" s="167" t="s">
        <v>109</v>
      </c>
      <c r="E428" s="33"/>
      <c r="F428" s="168" t="s">
        <v>603</v>
      </c>
      <c r="G428" s="33"/>
      <c r="H428" s="33"/>
      <c r="I428" s="105"/>
      <c r="J428" s="33"/>
      <c r="K428" s="33"/>
      <c r="L428" s="36"/>
      <c r="M428" s="169"/>
      <c r="N428" s="170"/>
      <c r="O428" s="61"/>
      <c r="P428" s="61"/>
      <c r="Q428" s="61"/>
      <c r="R428" s="61"/>
      <c r="S428" s="61"/>
      <c r="T428" s="62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109</v>
      </c>
      <c r="AU428" s="14" t="s">
        <v>6</v>
      </c>
    </row>
    <row r="429" spans="1:65" s="10" customFormat="1" ht="10.199999999999999">
      <c r="B429" s="171"/>
      <c r="C429" s="172"/>
      <c r="D429" s="167" t="s">
        <v>111</v>
      </c>
      <c r="E429" s="173" t="s">
        <v>18</v>
      </c>
      <c r="F429" s="174" t="s">
        <v>604</v>
      </c>
      <c r="G429" s="172"/>
      <c r="H429" s="175">
        <v>148.80000000000001</v>
      </c>
      <c r="I429" s="176"/>
      <c r="J429" s="172"/>
      <c r="K429" s="172"/>
      <c r="L429" s="177"/>
      <c r="M429" s="178"/>
      <c r="N429" s="179"/>
      <c r="O429" s="179"/>
      <c r="P429" s="179"/>
      <c r="Q429" s="179"/>
      <c r="R429" s="179"/>
      <c r="S429" s="179"/>
      <c r="T429" s="180"/>
      <c r="AT429" s="181" t="s">
        <v>111</v>
      </c>
      <c r="AU429" s="181" t="s">
        <v>6</v>
      </c>
      <c r="AV429" s="10" t="s">
        <v>78</v>
      </c>
      <c r="AW429" s="10" t="s">
        <v>31</v>
      </c>
      <c r="AX429" s="10" t="s">
        <v>6</v>
      </c>
      <c r="AY429" s="181" t="s">
        <v>108</v>
      </c>
    </row>
    <row r="430" spans="1:65" s="11" customFormat="1" ht="10.199999999999999">
      <c r="B430" s="182"/>
      <c r="C430" s="183"/>
      <c r="D430" s="167" t="s">
        <v>111</v>
      </c>
      <c r="E430" s="184" t="s">
        <v>18</v>
      </c>
      <c r="F430" s="185" t="s">
        <v>113</v>
      </c>
      <c r="G430" s="183"/>
      <c r="H430" s="186">
        <v>148.80000000000001</v>
      </c>
      <c r="I430" s="187"/>
      <c r="J430" s="183"/>
      <c r="K430" s="183"/>
      <c r="L430" s="188"/>
      <c r="M430" s="189"/>
      <c r="N430" s="190"/>
      <c r="O430" s="190"/>
      <c r="P430" s="190"/>
      <c r="Q430" s="190"/>
      <c r="R430" s="190"/>
      <c r="S430" s="190"/>
      <c r="T430" s="191"/>
      <c r="AT430" s="192" t="s">
        <v>111</v>
      </c>
      <c r="AU430" s="192" t="s">
        <v>6</v>
      </c>
      <c r="AV430" s="11" t="s">
        <v>107</v>
      </c>
      <c r="AW430" s="11" t="s">
        <v>31</v>
      </c>
      <c r="AX430" s="11" t="s">
        <v>76</v>
      </c>
      <c r="AY430" s="192" t="s">
        <v>108</v>
      </c>
    </row>
    <row r="431" spans="1:65" s="2" customFormat="1" ht="21.6" customHeight="1">
      <c r="A431" s="31"/>
      <c r="B431" s="32"/>
      <c r="C431" s="154" t="s">
        <v>354</v>
      </c>
      <c r="D431" s="154" t="s">
        <v>102</v>
      </c>
      <c r="E431" s="155" t="s">
        <v>605</v>
      </c>
      <c r="F431" s="156" t="s">
        <v>606</v>
      </c>
      <c r="G431" s="157" t="s">
        <v>128</v>
      </c>
      <c r="H431" s="158">
        <v>7.4880000000000004</v>
      </c>
      <c r="I431" s="159"/>
      <c r="J431" s="158">
        <f>ROUND(I431*H431,15)</f>
        <v>0</v>
      </c>
      <c r="K431" s="156" t="s">
        <v>106</v>
      </c>
      <c r="L431" s="36"/>
      <c r="M431" s="160" t="s">
        <v>18</v>
      </c>
      <c r="N431" s="161" t="s">
        <v>40</v>
      </c>
      <c r="O431" s="61"/>
      <c r="P431" s="162">
        <f>O431*H431</f>
        <v>0</v>
      </c>
      <c r="Q431" s="162">
        <v>0</v>
      </c>
      <c r="R431" s="162">
        <f>Q431*H431</f>
        <v>0</v>
      </c>
      <c r="S431" s="162">
        <v>0</v>
      </c>
      <c r="T431" s="163">
        <f>S431*H431</f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64" t="s">
        <v>107</v>
      </c>
      <c r="AT431" s="164" t="s">
        <v>102</v>
      </c>
      <c r="AU431" s="164" t="s">
        <v>6</v>
      </c>
      <c r="AY431" s="14" t="s">
        <v>108</v>
      </c>
      <c r="BE431" s="165">
        <f>IF(N431="základní",J431,0)</f>
        <v>0</v>
      </c>
      <c r="BF431" s="165">
        <f>IF(N431="snížená",J431,0)</f>
        <v>0</v>
      </c>
      <c r="BG431" s="165">
        <f>IF(N431="zákl. přenesená",J431,0)</f>
        <v>0</v>
      </c>
      <c r="BH431" s="165">
        <f>IF(N431="sníž. přenesená",J431,0)</f>
        <v>0</v>
      </c>
      <c r="BI431" s="165">
        <f>IF(N431="nulová",J431,0)</f>
        <v>0</v>
      </c>
      <c r="BJ431" s="14" t="s">
        <v>76</v>
      </c>
      <c r="BK431" s="166">
        <f>ROUND(I431*H431,15)</f>
        <v>0</v>
      </c>
      <c r="BL431" s="14" t="s">
        <v>107</v>
      </c>
      <c r="BM431" s="164" t="s">
        <v>607</v>
      </c>
    </row>
    <row r="432" spans="1:65" s="2" customFormat="1" ht="48">
      <c r="A432" s="31"/>
      <c r="B432" s="32"/>
      <c r="C432" s="33"/>
      <c r="D432" s="167" t="s">
        <v>109</v>
      </c>
      <c r="E432" s="33"/>
      <c r="F432" s="168" t="s">
        <v>608</v>
      </c>
      <c r="G432" s="33"/>
      <c r="H432" s="33"/>
      <c r="I432" s="105"/>
      <c r="J432" s="33"/>
      <c r="K432" s="33"/>
      <c r="L432" s="36"/>
      <c r="M432" s="169"/>
      <c r="N432" s="170"/>
      <c r="O432" s="61"/>
      <c r="P432" s="61"/>
      <c r="Q432" s="61"/>
      <c r="R432" s="61"/>
      <c r="S432" s="61"/>
      <c r="T432" s="62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T432" s="14" t="s">
        <v>109</v>
      </c>
      <c r="AU432" s="14" t="s">
        <v>6</v>
      </c>
    </row>
    <row r="433" spans="1:65" s="10" customFormat="1" ht="20.399999999999999">
      <c r="B433" s="171"/>
      <c r="C433" s="172"/>
      <c r="D433" s="167" t="s">
        <v>111</v>
      </c>
      <c r="E433" s="173" t="s">
        <v>18</v>
      </c>
      <c r="F433" s="174" t="s">
        <v>609</v>
      </c>
      <c r="G433" s="172"/>
      <c r="H433" s="175">
        <v>7.4880000000000004</v>
      </c>
      <c r="I433" s="176"/>
      <c r="J433" s="172"/>
      <c r="K433" s="172"/>
      <c r="L433" s="177"/>
      <c r="M433" s="178"/>
      <c r="N433" s="179"/>
      <c r="O433" s="179"/>
      <c r="P433" s="179"/>
      <c r="Q433" s="179"/>
      <c r="R433" s="179"/>
      <c r="S433" s="179"/>
      <c r="T433" s="180"/>
      <c r="AT433" s="181" t="s">
        <v>111</v>
      </c>
      <c r="AU433" s="181" t="s">
        <v>6</v>
      </c>
      <c r="AV433" s="10" t="s">
        <v>78</v>
      </c>
      <c r="AW433" s="10" t="s">
        <v>31</v>
      </c>
      <c r="AX433" s="10" t="s">
        <v>6</v>
      </c>
      <c r="AY433" s="181" t="s">
        <v>108</v>
      </c>
    </row>
    <row r="434" spans="1:65" s="11" customFormat="1" ht="10.199999999999999">
      <c r="B434" s="182"/>
      <c r="C434" s="183"/>
      <c r="D434" s="167" t="s">
        <v>111</v>
      </c>
      <c r="E434" s="184" t="s">
        <v>18</v>
      </c>
      <c r="F434" s="185" t="s">
        <v>113</v>
      </c>
      <c r="G434" s="183"/>
      <c r="H434" s="186">
        <v>7.4880000000000004</v>
      </c>
      <c r="I434" s="187"/>
      <c r="J434" s="183"/>
      <c r="K434" s="183"/>
      <c r="L434" s="188"/>
      <c r="M434" s="189"/>
      <c r="N434" s="190"/>
      <c r="O434" s="190"/>
      <c r="P434" s="190"/>
      <c r="Q434" s="190"/>
      <c r="R434" s="190"/>
      <c r="S434" s="190"/>
      <c r="T434" s="191"/>
      <c r="AT434" s="192" t="s">
        <v>111</v>
      </c>
      <c r="AU434" s="192" t="s">
        <v>6</v>
      </c>
      <c r="AV434" s="11" t="s">
        <v>107</v>
      </c>
      <c r="AW434" s="11" t="s">
        <v>31</v>
      </c>
      <c r="AX434" s="11" t="s">
        <v>76</v>
      </c>
      <c r="AY434" s="192" t="s">
        <v>108</v>
      </c>
    </row>
    <row r="435" spans="1:65" s="2" customFormat="1" ht="14.4" customHeight="1">
      <c r="A435" s="31"/>
      <c r="B435" s="32"/>
      <c r="C435" s="154" t="s">
        <v>610</v>
      </c>
      <c r="D435" s="154" t="s">
        <v>102</v>
      </c>
      <c r="E435" s="155" t="s">
        <v>611</v>
      </c>
      <c r="F435" s="156" t="s">
        <v>612</v>
      </c>
      <c r="G435" s="157" t="s">
        <v>128</v>
      </c>
      <c r="H435" s="158">
        <v>148.80000000000001</v>
      </c>
      <c r="I435" s="159"/>
      <c r="J435" s="158">
        <f>ROUND(I435*H435,15)</f>
        <v>0</v>
      </c>
      <c r="K435" s="156" t="s">
        <v>106</v>
      </c>
      <c r="L435" s="36"/>
      <c r="M435" s="160" t="s">
        <v>18</v>
      </c>
      <c r="N435" s="161" t="s">
        <v>40</v>
      </c>
      <c r="O435" s="61"/>
      <c r="P435" s="162">
        <f>O435*H435</f>
        <v>0</v>
      </c>
      <c r="Q435" s="162">
        <v>0</v>
      </c>
      <c r="R435" s="162">
        <f>Q435*H435</f>
        <v>0</v>
      </c>
      <c r="S435" s="162">
        <v>0</v>
      </c>
      <c r="T435" s="163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64" t="s">
        <v>107</v>
      </c>
      <c r="AT435" s="164" t="s">
        <v>102</v>
      </c>
      <c r="AU435" s="164" t="s">
        <v>6</v>
      </c>
      <c r="AY435" s="14" t="s">
        <v>108</v>
      </c>
      <c r="BE435" s="165">
        <f>IF(N435="základní",J435,0)</f>
        <v>0</v>
      </c>
      <c r="BF435" s="165">
        <f>IF(N435="snížená",J435,0)</f>
        <v>0</v>
      </c>
      <c r="BG435" s="165">
        <f>IF(N435="zákl. přenesená",J435,0)</f>
        <v>0</v>
      </c>
      <c r="BH435" s="165">
        <f>IF(N435="sníž. přenesená",J435,0)</f>
        <v>0</v>
      </c>
      <c r="BI435" s="165">
        <f>IF(N435="nulová",J435,0)</f>
        <v>0</v>
      </c>
      <c r="BJ435" s="14" t="s">
        <v>76</v>
      </c>
      <c r="BK435" s="166">
        <f>ROUND(I435*H435,15)</f>
        <v>0</v>
      </c>
      <c r="BL435" s="14" t="s">
        <v>107</v>
      </c>
      <c r="BM435" s="164" t="s">
        <v>613</v>
      </c>
    </row>
    <row r="436" spans="1:65" s="2" customFormat="1" ht="10.199999999999999">
      <c r="A436" s="31"/>
      <c r="B436" s="32"/>
      <c r="C436" s="33"/>
      <c r="D436" s="167" t="s">
        <v>109</v>
      </c>
      <c r="E436" s="33"/>
      <c r="F436" s="168" t="s">
        <v>612</v>
      </c>
      <c r="G436" s="33"/>
      <c r="H436" s="33"/>
      <c r="I436" s="105"/>
      <c r="J436" s="33"/>
      <c r="K436" s="33"/>
      <c r="L436" s="36"/>
      <c r="M436" s="169"/>
      <c r="N436" s="170"/>
      <c r="O436" s="61"/>
      <c r="P436" s="61"/>
      <c r="Q436" s="61"/>
      <c r="R436" s="61"/>
      <c r="S436" s="61"/>
      <c r="T436" s="62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4" t="s">
        <v>109</v>
      </c>
      <c r="AU436" s="14" t="s">
        <v>6</v>
      </c>
    </row>
    <row r="437" spans="1:65" s="2" customFormat="1" ht="21.6" customHeight="1">
      <c r="A437" s="31"/>
      <c r="B437" s="32"/>
      <c r="C437" s="154" t="s">
        <v>359</v>
      </c>
      <c r="D437" s="154" t="s">
        <v>102</v>
      </c>
      <c r="E437" s="155" t="s">
        <v>614</v>
      </c>
      <c r="F437" s="156" t="s">
        <v>615</v>
      </c>
      <c r="G437" s="157" t="s">
        <v>128</v>
      </c>
      <c r="H437" s="158">
        <v>148.80000000000001</v>
      </c>
      <c r="I437" s="159"/>
      <c r="J437" s="158">
        <f>ROUND(I437*H437,15)</f>
        <v>0</v>
      </c>
      <c r="K437" s="156" t="s">
        <v>106</v>
      </c>
      <c r="L437" s="36"/>
      <c r="M437" s="160" t="s">
        <v>18</v>
      </c>
      <c r="N437" s="161" t="s">
        <v>40</v>
      </c>
      <c r="O437" s="61"/>
      <c r="P437" s="162">
        <f>O437*H437</f>
        <v>0</v>
      </c>
      <c r="Q437" s="162">
        <v>0</v>
      </c>
      <c r="R437" s="162">
        <f>Q437*H437</f>
        <v>0</v>
      </c>
      <c r="S437" s="162">
        <v>0</v>
      </c>
      <c r="T437" s="163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64" t="s">
        <v>107</v>
      </c>
      <c r="AT437" s="164" t="s">
        <v>102</v>
      </c>
      <c r="AU437" s="164" t="s">
        <v>6</v>
      </c>
      <c r="AY437" s="14" t="s">
        <v>108</v>
      </c>
      <c r="BE437" s="165">
        <f>IF(N437="základní",J437,0)</f>
        <v>0</v>
      </c>
      <c r="BF437" s="165">
        <f>IF(N437="snížená",J437,0)</f>
        <v>0</v>
      </c>
      <c r="BG437" s="165">
        <f>IF(N437="zákl. přenesená",J437,0)</f>
        <v>0</v>
      </c>
      <c r="BH437" s="165">
        <f>IF(N437="sníž. přenesená",J437,0)</f>
        <v>0</v>
      </c>
      <c r="BI437" s="165">
        <f>IF(N437="nulová",J437,0)</f>
        <v>0</v>
      </c>
      <c r="BJ437" s="14" t="s">
        <v>76</v>
      </c>
      <c r="BK437" s="166">
        <f>ROUND(I437*H437,15)</f>
        <v>0</v>
      </c>
      <c r="BL437" s="14" t="s">
        <v>107</v>
      </c>
      <c r="BM437" s="164" t="s">
        <v>616</v>
      </c>
    </row>
    <row r="438" spans="1:65" s="2" customFormat="1" ht="19.2">
      <c r="A438" s="31"/>
      <c r="B438" s="32"/>
      <c r="C438" s="33"/>
      <c r="D438" s="167" t="s">
        <v>109</v>
      </c>
      <c r="E438" s="33"/>
      <c r="F438" s="168" t="s">
        <v>617</v>
      </c>
      <c r="G438" s="33"/>
      <c r="H438" s="33"/>
      <c r="I438" s="105"/>
      <c r="J438" s="33"/>
      <c r="K438" s="33"/>
      <c r="L438" s="36"/>
      <c r="M438" s="169"/>
      <c r="N438" s="170"/>
      <c r="O438" s="61"/>
      <c r="P438" s="61"/>
      <c r="Q438" s="61"/>
      <c r="R438" s="61"/>
      <c r="S438" s="61"/>
      <c r="T438" s="62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4" t="s">
        <v>109</v>
      </c>
      <c r="AU438" s="14" t="s">
        <v>6</v>
      </c>
    </row>
    <row r="439" spans="1:65" s="2" customFormat="1" ht="21.6" customHeight="1">
      <c r="A439" s="31"/>
      <c r="B439" s="32"/>
      <c r="C439" s="154" t="s">
        <v>618</v>
      </c>
      <c r="D439" s="154" t="s">
        <v>102</v>
      </c>
      <c r="E439" s="155" t="s">
        <v>619</v>
      </c>
      <c r="F439" s="156" t="s">
        <v>620</v>
      </c>
      <c r="G439" s="157" t="s">
        <v>188</v>
      </c>
      <c r="H439" s="158">
        <v>17</v>
      </c>
      <c r="I439" s="159"/>
      <c r="J439" s="158">
        <f>ROUND(I439*H439,15)</f>
        <v>0</v>
      </c>
      <c r="K439" s="156" t="s">
        <v>106</v>
      </c>
      <c r="L439" s="36"/>
      <c r="M439" s="160" t="s">
        <v>18</v>
      </c>
      <c r="N439" s="161" t="s">
        <v>40</v>
      </c>
      <c r="O439" s="61"/>
      <c r="P439" s="162">
        <f>O439*H439</f>
        <v>0</v>
      </c>
      <c r="Q439" s="162">
        <v>0</v>
      </c>
      <c r="R439" s="162">
        <f>Q439*H439</f>
        <v>0</v>
      </c>
      <c r="S439" s="162">
        <v>0</v>
      </c>
      <c r="T439" s="163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64" t="s">
        <v>107</v>
      </c>
      <c r="AT439" s="164" t="s">
        <v>102</v>
      </c>
      <c r="AU439" s="164" t="s">
        <v>6</v>
      </c>
      <c r="AY439" s="14" t="s">
        <v>108</v>
      </c>
      <c r="BE439" s="165">
        <f>IF(N439="základní",J439,0)</f>
        <v>0</v>
      </c>
      <c r="BF439" s="165">
        <f>IF(N439="snížená",J439,0)</f>
        <v>0</v>
      </c>
      <c r="BG439" s="165">
        <f>IF(N439="zákl. přenesená",J439,0)</f>
        <v>0</v>
      </c>
      <c r="BH439" s="165">
        <f>IF(N439="sníž. přenesená",J439,0)</f>
        <v>0</v>
      </c>
      <c r="BI439" s="165">
        <f>IF(N439="nulová",J439,0)</f>
        <v>0</v>
      </c>
      <c r="BJ439" s="14" t="s">
        <v>76</v>
      </c>
      <c r="BK439" s="166">
        <f>ROUND(I439*H439,15)</f>
        <v>0</v>
      </c>
      <c r="BL439" s="14" t="s">
        <v>107</v>
      </c>
      <c r="BM439" s="164" t="s">
        <v>621</v>
      </c>
    </row>
    <row r="440" spans="1:65" s="2" customFormat="1" ht="38.4">
      <c r="A440" s="31"/>
      <c r="B440" s="32"/>
      <c r="C440" s="33"/>
      <c r="D440" s="167" t="s">
        <v>109</v>
      </c>
      <c r="E440" s="33"/>
      <c r="F440" s="168" t="s">
        <v>622</v>
      </c>
      <c r="G440" s="33"/>
      <c r="H440" s="33"/>
      <c r="I440" s="105"/>
      <c r="J440" s="33"/>
      <c r="K440" s="33"/>
      <c r="L440" s="36"/>
      <c r="M440" s="169"/>
      <c r="N440" s="170"/>
      <c r="O440" s="61"/>
      <c r="P440" s="61"/>
      <c r="Q440" s="61"/>
      <c r="R440" s="61"/>
      <c r="S440" s="61"/>
      <c r="T440" s="62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4" t="s">
        <v>109</v>
      </c>
      <c r="AU440" s="14" t="s">
        <v>6</v>
      </c>
    </row>
    <row r="441" spans="1:65" s="2" customFormat="1" ht="32.4" customHeight="1">
      <c r="A441" s="31"/>
      <c r="B441" s="32"/>
      <c r="C441" s="154" t="s">
        <v>363</v>
      </c>
      <c r="D441" s="154" t="s">
        <v>102</v>
      </c>
      <c r="E441" s="155" t="s">
        <v>623</v>
      </c>
      <c r="F441" s="156" t="s">
        <v>624</v>
      </c>
      <c r="G441" s="157" t="s">
        <v>188</v>
      </c>
      <c r="H441" s="158">
        <v>133</v>
      </c>
      <c r="I441" s="159"/>
      <c r="J441" s="158">
        <f>ROUND(I441*H441,15)</f>
        <v>0</v>
      </c>
      <c r="K441" s="156" t="s">
        <v>106</v>
      </c>
      <c r="L441" s="36"/>
      <c r="M441" s="160" t="s">
        <v>18</v>
      </c>
      <c r="N441" s="161" t="s">
        <v>40</v>
      </c>
      <c r="O441" s="61"/>
      <c r="P441" s="162">
        <f>O441*H441</f>
        <v>0</v>
      </c>
      <c r="Q441" s="162">
        <v>0</v>
      </c>
      <c r="R441" s="162">
        <f>Q441*H441</f>
        <v>0</v>
      </c>
      <c r="S441" s="162">
        <v>0</v>
      </c>
      <c r="T441" s="163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64" t="s">
        <v>107</v>
      </c>
      <c r="AT441" s="164" t="s">
        <v>102</v>
      </c>
      <c r="AU441" s="164" t="s">
        <v>6</v>
      </c>
      <c r="AY441" s="14" t="s">
        <v>108</v>
      </c>
      <c r="BE441" s="165">
        <f>IF(N441="základní",J441,0)</f>
        <v>0</v>
      </c>
      <c r="BF441" s="165">
        <f>IF(N441="snížená",J441,0)</f>
        <v>0</v>
      </c>
      <c r="BG441" s="165">
        <f>IF(N441="zákl. přenesená",J441,0)</f>
        <v>0</v>
      </c>
      <c r="BH441" s="165">
        <f>IF(N441="sníž. přenesená",J441,0)</f>
        <v>0</v>
      </c>
      <c r="BI441" s="165">
        <f>IF(N441="nulová",J441,0)</f>
        <v>0</v>
      </c>
      <c r="BJ441" s="14" t="s">
        <v>76</v>
      </c>
      <c r="BK441" s="166">
        <f>ROUND(I441*H441,15)</f>
        <v>0</v>
      </c>
      <c r="BL441" s="14" t="s">
        <v>107</v>
      </c>
      <c r="BM441" s="164" t="s">
        <v>625</v>
      </c>
    </row>
    <row r="442" spans="1:65" s="2" customFormat="1" ht="38.4">
      <c r="A442" s="31"/>
      <c r="B442" s="32"/>
      <c r="C442" s="33"/>
      <c r="D442" s="167" t="s">
        <v>109</v>
      </c>
      <c r="E442" s="33"/>
      <c r="F442" s="168" t="s">
        <v>626</v>
      </c>
      <c r="G442" s="33"/>
      <c r="H442" s="33"/>
      <c r="I442" s="105"/>
      <c r="J442" s="33"/>
      <c r="K442" s="33"/>
      <c r="L442" s="36"/>
      <c r="M442" s="169"/>
      <c r="N442" s="170"/>
      <c r="O442" s="61"/>
      <c r="P442" s="61"/>
      <c r="Q442" s="61"/>
      <c r="R442" s="61"/>
      <c r="S442" s="61"/>
      <c r="T442" s="62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4" t="s">
        <v>109</v>
      </c>
      <c r="AU442" s="14" t="s">
        <v>6</v>
      </c>
    </row>
    <row r="443" spans="1:65" s="10" customFormat="1" ht="10.199999999999999">
      <c r="B443" s="171"/>
      <c r="C443" s="172"/>
      <c r="D443" s="167" t="s">
        <v>111</v>
      </c>
      <c r="E443" s="173" t="s">
        <v>18</v>
      </c>
      <c r="F443" s="174" t="s">
        <v>627</v>
      </c>
      <c r="G443" s="172"/>
      <c r="H443" s="175">
        <v>133</v>
      </c>
      <c r="I443" s="176"/>
      <c r="J443" s="172"/>
      <c r="K443" s="172"/>
      <c r="L443" s="177"/>
      <c r="M443" s="178"/>
      <c r="N443" s="179"/>
      <c r="O443" s="179"/>
      <c r="P443" s="179"/>
      <c r="Q443" s="179"/>
      <c r="R443" s="179"/>
      <c r="S443" s="179"/>
      <c r="T443" s="180"/>
      <c r="AT443" s="181" t="s">
        <v>111</v>
      </c>
      <c r="AU443" s="181" t="s">
        <v>6</v>
      </c>
      <c r="AV443" s="10" t="s">
        <v>78</v>
      </c>
      <c r="AW443" s="10" t="s">
        <v>31</v>
      </c>
      <c r="AX443" s="10" t="s">
        <v>6</v>
      </c>
      <c r="AY443" s="181" t="s">
        <v>108</v>
      </c>
    </row>
    <row r="444" spans="1:65" s="11" customFormat="1" ht="10.199999999999999">
      <c r="B444" s="182"/>
      <c r="C444" s="183"/>
      <c r="D444" s="167" t="s">
        <v>111</v>
      </c>
      <c r="E444" s="184" t="s">
        <v>18</v>
      </c>
      <c r="F444" s="185" t="s">
        <v>113</v>
      </c>
      <c r="G444" s="183"/>
      <c r="H444" s="186">
        <v>133</v>
      </c>
      <c r="I444" s="187"/>
      <c r="J444" s="183"/>
      <c r="K444" s="183"/>
      <c r="L444" s="188"/>
      <c r="M444" s="189"/>
      <c r="N444" s="190"/>
      <c r="O444" s="190"/>
      <c r="P444" s="190"/>
      <c r="Q444" s="190"/>
      <c r="R444" s="190"/>
      <c r="S444" s="190"/>
      <c r="T444" s="191"/>
      <c r="AT444" s="192" t="s">
        <v>111</v>
      </c>
      <c r="AU444" s="192" t="s">
        <v>6</v>
      </c>
      <c r="AV444" s="11" t="s">
        <v>107</v>
      </c>
      <c r="AW444" s="11" t="s">
        <v>31</v>
      </c>
      <c r="AX444" s="11" t="s">
        <v>76</v>
      </c>
      <c r="AY444" s="192" t="s">
        <v>108</v>
      </c>
    </row>
    <row r="445" spans="1:65" s="2" customFormat="1" ht="21.6" customHeight="1">
      <c r="A445" s="31"/>
      <c r="B445" s="32"/>
      <c r="C445" s="154" t="s">
        <v>628</v>
      </c>
      <c r="D445" s="154" t="s">
        <v>102</v>
      </c>
      <c r="E445" s="155" t="s">
        <v>629</v>
      </c>
      <c r="F445" s="156" t="s">
        <v>630</v>
      </c>
      <c r="G445" s="157" t="s">
        <v>188</v>
      </c>
      <c r="H445" s="158">
        <v>17</v>
      </c>
      <c r="I445" s="159"/>
      <c r="J445" s="158">
        <f>ROUND(I445*H445,15)</f>
        <v>0</v>
      </c>
      <c r="K445" s="156" t="s">
        <v>106</v>
      </c>
      <c r="L445" s="36"/>
      <c r="M445" s="160" t="s">
        <v>18</v>
      </c>
      <c r="N445" s="161" t="s">
        <v>40</v>
      </c>
      <c r="O445" s="61"/>
      <c r="P445" s="162">
        <f>O445*H445</f>
        <v>0</v>
      </c>
      <c r="Q445" s="162">
        <v>0</v>
      </c>
      <c r="R445" s="162">
        <f>Q445*H445</f>
        <v>0</v>
      </c>
      <c r="S445" s="162">
        <v>0</v>
      </c>
      <c r="T445" s="163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64" t="s">
        <v>107</v>
      </c>
      <c r="AT445" s="164" t="s">
        <v>102</v>
      </c>
      <c r="AU445" s="164" t="s">
        <v>6</v>
      </c>
      <c r="AY445" s="14" t="s">
        <v>108</v>
      </c>
      <c r="BE445" s="165">
        <f>IF(N445="základní",J445,0)</f>
        <v>0</v>
      </c>
      <c r="BF445" s="165">
        <f>IF(N445="snížená",J445,0)</f>
        <v>0</v>
      </c>
      <c r="BG445" s="165">
        <f>IF(N445="zákl. přenesená",J445,0)</f>
        <v>0</v>
      </c>
      <c r="BH445" s="165">
        <f>IF(N445="sníž. přenesená",J445,0)</f>
        <v>0</v>
      </c>
      <c r="BI445" s="165">
        <f>IF(N445="nulová",J445,0)</f>
        <v>0</v>
      </c>
      <c r="BJ445" s="14" t="s">
        <v>76</v>
      </c>
      <c r="BK445" s="166">
        <f>ROUND(I445*H445,15)</f>
        <v>0</v>
      </c>
      <c r="BL445" s="14" t="s">
        <v>107</v>
      </c>
      <c r="BM445" s="164" t="s">
        <v>631</v>
      </c>
    </row>
    <row r="446" spans="1:65" s="2" customFormat="1" ht="38.4">
      <c r="A446" s="31"/>
      <c r="B446" s="32"/>
      <c r="C446" s="33"/>
      <c r="D446" s="167" t="s">
        <v>109</v>
      </c>
      <c r="E446" s="33"/>
      <c r="F446" s="168" t="s">
        <v>632</v>
      </c>
      <c r="G446" s="33"/>
      <c r="H446" s="33"/>
      <c r="I446" s="105"/>
      <c r="J446" s="33"/>
      <c r="K446" s="33"/>
      <c r="L446" s="36"/>
      <c r="M446" s="169"/>
      <c r="N446" s="170"/>
      <c r="O446" s="61"/>
      <c r="P446" s="61"/>
      <c r="Q446" s="61"/>
      <c r="R446" s="61"/>
      <c r="S446" s="61"/>
      <c r="T446" s="62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4" t="s">
        <v>109</v>
      </c>
      <c r="AU446" s="14" t="s">
        <v>6</v>
      </c>
    </row>
    <row r="447" spans="1:65" s="2" customFormat="1" ht="21.6" customHeight="1">
      <c r="A447" s="31"/>
      <c r="B447" s="32"/>
      <c r="C447" s="154" t="s">
        <v>367</v>
      </c>
      <c r="D447" s="154" t="s">
        <v>102</v>
      </c>
      <c r="E447" s="155" t="s">
        <v>633</v>
      </c>
      <c r="F447" s="156" t="s">
        <v>634</v>
      </c>
      <c r="G447" s="157" t="s">
        <v>188</v>
      </c>
      <c r="H447" s="158">
        <v>133</v>
      </c>
      <c r="I447" s="159"/>
      <c r="J447" s="158">
        <f>ROUND(I447*H447,15)</f>
        <v>0</v>
      </c>
      <c r="K447" s="156" t="s">
        <v>106</v>
      </c>
      <c r="L447" s="36"/>
      <c r="M447" s="160" t="s">
        <v>18</v>
      </c>
      <c r="N447" s="161" t="s">
        <v>40</v>
      </c>
      <c r="O447" s="61"/>
      <c r="P447" s="162">
        <f>O447*H447</f>
        <v>0</v>
      </c>
      <c r="Q447" s="162">
        <v>0</v>
      </c>
      <c r="R447" s="162">
        <f>Q447*H447</f>
        <v>0</v>
      </c>
      <c r="S447" s="162">
        <v>0</v>
      </c>
      <c r="T447" s="163">
        <f>S447*H447</f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64" t="s">
        <v>107</v>
      </c>
      <c r="AT447" s="164" t="s">
        <v>102</v>
      </c>
      <c r="AU447" s="164" t="s">
        <v>6</v>
      </c>
      <c r="AY447" s="14" t="s">
        <v>108</v>
      </c>
      <c r="BE447" s="165">
        <f>IF(N447="základní",J447,0)</f>
        <v>0</v>
      </c>
      <c r="BF447" s="165">
        <f>IF(N447="snížená",J447,0)</f>
        <v>0</v>
      </c>
      <c r="BG447" s="165">
        <f>IF(N447="zákl. přenesená",J447,0)</f>
        <v>0</v>
      </c>
      <c r="BH447" s="165">
        <f>IF(N447="sníž. přenesená",J447,0)</f>
        <v>0</v>
      </c>
      <c r="BI447" s="165">
        <f>IF(N447="nulová",J447,0)</f>
        <v>0</v>
      </c>
      <c r="BJ447" s="14" t="s">
        <v>76</v>
      </c>
      <c r="BK447" s="166">
        <f>ROUND(I447*H447,15)</f>
        <v>0</v>
      </c>
      <c r="BL447" s="14" t="s">
        <v>107</v>
      </c>
      <c r="BM447" s="164" t="s">
        <v>635</v>
      </c>
    </row>
    <row r="448" spans="1:65" s="2" customFormat="1" ht="38.4">
      <c r="A448" s="31"/>
      <c r="B448" s="32"/>
      <c r="C448" s="33"/>
      <c r="D448" s="167" t="s">
        <v>109</v>
      </c>
      <c r="E448" s="33"/>
      <c r="F448" s="168" t="s">
        <v>636</v>
      </c>
      <c r="G448" s="33"/>
      <c r="H448" s="33"/>
      <c r="I448" s="105"/>
      <c r="J448" s="33"/>
      <c r="K448" s="33"/>
      <c r="L448" s="36"/>
      <c r="M448" s="169"/>
      <c r="N448" s="170"/>
      <c r="O448" s="61"/>
      <c r="P448" s="61"/>
      <c r="Q448" s="61"/>
      <c r="R448" s="61"/>
      <c r="S448" s="61"/>
      <c r="T448" s="62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T448" s="14" t="s">
        <v>109</v>
      </c>
      <c r="AU448" s="14" t="s">
        <v>6</v>
      </c>
    </row>
    <row r="449" spans="1:65" s="10" customFormat="1" ht="10.199999999999999">
      <c r="B449" s="171"/>
      <c r="C449" s="172"/>
      <c r="D449" s="167" t="s">
        <v>111</v>
      </c>
      <c r="E449" s="173" t="s">
        <v>18</v>
      </c>
      <c r="F449" s="174" t="s">
        <v>627</v>
      </c>
      <c r="G449" s="172"/>
      <c r="H449" s="175">
        <v>133</v>
      </c>
      <c r="I449" s="176"/>
      <c r="J449" s="172"/>
      <c r="K449" s="172"/>
      <c r="L449" s="177"/>
      <c r="M449" s="178"/>
      <c r="N449" s="179"/>
      <c r="O449" s="179"/>
      <c r="P449" s="179"/>
      <c r="Q449" s="179"/>
      <c r="R449" s="179"/>
      <c r="S449" s="179"/>
      <c r="T449" s="180"/>
      <c r="AT449" s="181" t="s">
        <v>111</v>
      </c>
      <c r="AU449" s="181" t="s">
        <v>6</v>
      </c>
      <c r="AV449" s="10" t="s">
        <v>78</v>
      </c>
      <c r="AW449" s="10" t="s">
        <v>31</v>
      </c>
      <c r="AX449" s="10" t="s">
        <v>6</v>
      </c>
      <c r="AY449" s="181" t="s">
        <v>108</v>
      </c>
    </row>
    <row r="450" spans="1:65" s="11" customFormat="1" ht="10.199999999999999">
      <c r="B450" s="182"/>
      <c r="C450" s="183"/>
      <c r="D450" s="167" t="s">
        <v>111</v>
      </c>
      <c r="E450" s="184" t="s">
        <v>18</v>
      </c>
      <c r="F450" s="185" t="s">
        <v>113</v>
      </c>
      <c r="G450" s="183"/>
      <c r="H450" s="186">
        <v>133</v>
      </c>
      <c r="I450" s="187"/>
      <c r="J450" s="183"/>
      <c r="K450" s="183"/>
      <c r="L450" s="188"/>
      <c r="M450" s="189"/>
      <c r="N450" s="190"/>
      <c r="O450" s="190"/>
      <c r="P450" s="190"/>
      <c r="Q450" s="190"/>
      <c r="R450" s="190"/>
      <c r="S450" s="190"/>
      <c r="T450" s="191"/>
      <c r="AT450" s="192" t="s">
        <v>111</v>
      </c>
      <c r="AU450" s="192" t="s">
        <v>6</v>
      </c>
      <c r="AV450" s="11" t="s">
        <v>107</v>
      </c>
      <c r="AW450" s="11" t="s">
        <v>31</v>
      </c>
      <c r="AX450" s="11" t="s">
        <v>76</v>
      </c>
      <c r="AY450" s="192" t="s">
        <v>108</v>
      </c>
    </row>
    <row r="451" spans="1:65" s="2" customFormat="1" ht="21.6" customHeight="1">
      <c r="A451" s="31"/>
      <c r="B451" s="32"/>
      <c r="C451" s="154" t="s">
        <v>637</v>
      </c>
      <c r="D451" s="154" t="s">
        <v>102</v>
      </c>
      <c r="E451" s="155" t="s">
        <v>638</v>
      </c>
      <c r="F451" s="156" t="s">
        <v>639</v>
      </c>
      <c r="G451" s="157" t="s">
        <v>188</v>
      </c>
      <c r="H451" s="158">
        <v>150</v>
      </c>
      <c r="I451" s="159"/>
      <c r="J451" s="158">
        <f>ROUND(I451*H451,15)</f>
        <v>0</v>
      </c>
      <c r="K451" s="156" t="s">
        <v>106</v>
      </c>
      <c r="L451" s="36"/>
      <c r="M451" s="160" t="s">
        <v>18</v>
      </c>
      <c r="N451" s="161" t="s">
        <v>40</v>
      </c>
      <c r="O451" s="61"/>
      <c r="P451" s="162">
        <f>O451*H451</f>
        <v>0</v>
      </c>
      <c r="Q451" s="162">
        <v>0</v>
      </c>
      <c r="R451" s="162">
        <f>Q451*H451</f>
        <v>0</v>
      </c>
      <c r="S451" s="162">
        <v>0</v>
      </c>
      <c r="T451" s="163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64" t="s">
        <v>107</v>
      </c>
      <c r="AT451" s="164" t="s">
        <v>102</v>
      </c>
      <c r="AU451" s="164" t="s">
        <v>6</v>
      </c>
      <c r="AY451" s="14" t="s">
        <v>108</v>
      </c>
      <c r="BE451" s="165">
        <f>IF(N451="základní",J451,0)</f>
        <v>0</v>
      </c>
      <c r="BF451" s="165">
        <f>IF(N451="snížená",J451,0)</f>
        <v>0</v>
      </c>
      <c r="BG451" s="165">
        <f>IF(N451="zákl. přenesená",J451,0)</f>
        <v>0</v>
      </c>
      <c r="BH451" s="165">
        <f>IF(N451="sníž. přenesená",J451,0)</f>
        <v>0</v>
      </c>
      <c r="BI451" s="165">
        <f>IF(N451="nulová",J451,0)</f>
        <v>0</v>
      </c>
      <c r="BJ451" s="14" t="s">
        <v>76</v>
      </c>
      <c r="BK451" s="166">
        <f>ROUND(I451*H451,15)</f>
        <v>0</v>
      </c>
      <c r="BL451" s="14" t="s">
        <v>107</v>
      </c>
      <c r="BM451" s="164" t="s">
        <v>640</v>
      </c>
    </row>
    <row r="452" spans="1:65" s="2" customFormat="1" ht="19.2">
      <c r="A452" s="31"/>
      <c r="B452" s="32"/>
      <c r="C452" s="33"/>
      <c r="D452" s="167" t="s">
        <v>109</v>
      </c>
      <c r="E452" s="33"/>
      <c r="F452" s="168" t="s">
        <v>641</v>
      </c>
      <c r="G452" s="33"/>
      <c r="H452" s="33"/>
      <c r="I452" s="105"/>
      <c r="J452" s="33"/>
      <c r="K452" s="33"/>
      <c r="L452" s="36"/>
      <c r="M452" s="169"/>
      <c r="N452" s="170"/>
      <c r="O452" s="61"/>
      <c r="P452" s="61"/>
      <c r="Q452" s="61"/>
      <c r="R452" s="61"/>
      <c r="S452" s="61"/>
      <c r="T452" s="62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4" t="s">
        <v>109</v>
      </c>
      <c r="AU452" s="14" t="s">
        <v>6</v>
      </c>
    </row>
    <row r="453" spans="1:65" s="10" customFormat="1" ht="10.199999999999999">
      <c r="B453" s="171"/>
      <c r="C453" s="172"/>
      <c r="D453" s="167" t="s">
        <v>111</v>
      </c>
      <c r="E453" s="173" t="s">
        <v>18</v>
      </c>
      <c r="F453" s="174" t="s">
        <v>642</v>
      </c>
      <c r="G453" s="172"/>
      <c r="H453" s="175">
        <v>150</v>
      </c>
      <c r="I453" s="176"/>
      <c r="J453" s="172"/>
      <c r="K453" s="172"/>
      <c r="L453" s="177"/>
      <c r="M453" s="178"/>
      <c r="N453" s="179"/>
      <c r="O453" s="179"/>
      <c r="P453" s="179"/>
      <c r="Q453" s="179"/>
      <c r="R453" s="179"/>
      <c r="S453" s="179"/>
      <c r="T453" s="180"/>
      <c r="AT453" s="181" t="s">
        <v>111</v>
      </c>
      <c r="AU453" s="181" t="s">
        <v>6</v>
      </c>
      <c r="AV453" s="10" t="s">
        <v>78</v>
      </c>
      <c r="AW453" s="10" t="s">
        <v>31</v>
      </c>
      <c r="AX453" s="10" t="s">
        <v>6</v>
      </c>
      <c r="AY453" s="181" t="s">
        <v>108</v>
      </c>
    </row>
    <row r="454" spans="1:65" s="11" customFormat="1" ht="10.199999999999999">
      <c r="B454" s="182"/>
      <c r="C454" s="183"/>
      <c r="D454" s="167" t="s">
        <v>111</v>
      </c>
      <c r="E454" s="184" t="s">
        <v>18</v>
      </c>
      <c r="F454" s="185" t="s">
        <v>113</v>
      </c>
      <c r="G454" s="183"/>
      <c r="H454" s="186">
        <v>150</v>
      </c>
      <c r="I454" s="187"/>
      <c r="J454" s="183"/>
      <c r="K454" s="183"/>
      <c r="L454" s="188"/>
      <c r="M454" s="189"/>
      <c r="N454" s="190"/>
      <c r="O454" s="190"/>
      <c r="P454" s="190"/>
      <c r="Q454" s="190"/>
      <c r="R454" s="190"/>
      <c r="S454" s="190"/>
      <c r="T454" s="191"/>
      <c r="AT454" s="192" t="s">
        <v>111</v>
      </c>
      <c r="AU454" s="192" t="s">
        <v>6</v>
      </c>
      <c r="AV454" s="11" t="s">
        <v>107</v>
      </c>
      <c r="AW454" s="11" t="s">
        <v>31</v>
      </c>
      <c r="AX454" s="11" t="s">
        <v>76</v>
      </c>
      <c r="AY454" s="192" t="s">
        <v>108</v>
      </c>
    </row>
    <row r="455" spans="1:65" s="2" customFormat="1" ht="32.4" customHeight="1">
      <c r="A455" s="31"/>
      <c r="B455" s="32"/>
      <c r="C455" s="154" t="s">
        <v>371</v>
      </c>
      <c r="D455" s="154" t="s">
        <v>102</v>
      </c>
      <c r="E455" s="155" t="s">
        <v>643</v>
      </c>
      <c r="F455" s="156" t="s">
        <v>644</v>
      </c>
      <c r="G455" s="157" t="s">
        <v>188</v>
      </c>
      <c r="H455" s="158">
        <v>17</v>
      </c>
      <c r="I455" s="159"/>
      <c r="J455" s="158">
        <f>ROUND(I455*H455,15)</f>
        <v>0</v>
      </c>
      <c r="K455" s="156" t="s">
        <v>106</v>
      </c>
      <c r="L455" s="36"/>
      <c r="M455" s="160" t="s">
        <v>18</v>
      </c>
      <c r="N455" s="161" t="s">
        <v>40</v>
      </c>
      <c r="O455" s="61"/>
      <c r="P455" s="162">
        <f>O455*H455</f>
        <v>0</v>
      </c>
      <c r="Q455" s="162">
        <v>0</v>
      </c>
      <c r="R455" s="162">
        <f>Q455*H455</f>
        <v>0</v>
      </c>
      <c r="S455" s="162">
        <v>0</v>
      </c>
      <c r="T455" s="163">
        <f>S455*H455</f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64" t="s">
        <v>107</v>
      </c>
      <c r="AT455" s="164" t="s">
        <v>102</v>
      </c>
      <c r="AU455" s="164" t="s">
        <v>6</v>
      </c>
      <c r="AY455" s="14" t="s">
        <v>108</v>
      </c>
      <c r="BE455" s="165">
        <f>IF(N455="základní",J455,0)</f>
        <v>0</v>
      </c>
      <c r="BF455" s="165">
        <f>IF(N455="snížená",J455,0)</f>
        <v>0</v>
      </c>
      <c r="BG455" s="165">
        <f>IF(N455="zákl. přenesená",J455,0)</f>
        <v>0</v>
      </c>
      <c r="BH455" s="165">
        <f>IF(N455="sníž. přenesená",J455,0)</f>
        <v>0</v>
      </c>
      <c r="BI455" s="165">
        <f>IF(N455="nulová",J455,0)</f>
        <v>0</v>
      </c>
      <c r="BJ455" s="14" t="s">
        <v>76</v>
      </c>
      <c r="BK455" s="166">
        <f>ROUND(I455*H455,15)</f>
        <v>0</v>
      </c>
      <c r="BL455" s="14" t="s">
        <v>107</v>
      </c>
      <c r="BM455" s="164" t="s">
        <v>645</v>
      </c>
    </row>
    <row r="456" spans="1:65" s="2" customFormat="1" ht="57.6">
      <c r="A456" s="31"/>
      <c r="B456" s="32"/>
      <c r="C456" s="33"/>
      <c r="D456" s="167" t="s">
        <v>109</v>
      </c>
      <c r="E456" s="33"/>
      <c r="F456" s="168" t="s">
        <v>646</v>
      </c>
      <c r="G456" s="33"/>
      <c r="H456" s="33"/>
      <c r="I456" s="105"/>
      <c r="J456" s="33"/>
      <c r="K456" s="33"/>
      <c r="L456" s="36"/>
      <c r="M456" s="169"/>
      <c r="N456" s="170"/>
      <c r="O456" s="61"/>
      <c r="P456" s="61"/>
      <c r="Q456" s="61"/>
      <c r="R456" s="61"/>
      <c r="S456" s="61"/>
      <c r="T456" s="62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4" t="s">
        <v>109</v>
      </c>
      <c r="AU456" s="14" t="s">
        <v>6</v>
      </c>
    </row>
    <row r="457" spans="1:65" s="2" customFormat="1" ht="21.6" customHeight="1">
      <c r="A457" s="31"/>
      <c r="B457" s="32"/>
      <c r="C457" s="154" t="s">
        <v>647</v>
      </c>
      <c r="D457" s="154" t="s">
        <v>102</v>
      </c>
      <c r="E457" s="155" t="s">
        <v>648</v>
      </c>
      <c r="F457" s="156" t="s">
        <v>649</v>
      </c>
      <c r="G457" s="157" t="s">
        <v>188</v>
      </c>
      <c r="H457" s="158">
        <v>17</v>
      </c>
      <c r="I457" s="159"/>
      <c r="J457" s="158">
        <f>ROUND(I457*H457,15)</f>
        <v>0</v>
      </c>
      <c r="K457" s="156" t="s">
        <v>106</v>
      </c>
      <c r="L457" s="36"/>
      <c r="M457" s="160" t="s">
        <v>18</v>
      </c>
      <c r="N457" s="161" t="s">
        <v>40</v>
      </c>
      <c r="O457" s="61"/>
      <c r="P457" s="162">
        <f>O457*H457</f>
        <v>0</v>
      </c>
      <c r="Q457" s="162">
        <v>0</v>
      </c>
      <c r="R457" s="162">
        <f>Q457*H457</f>
        <v>0</v>
      </c>
      <c r="S457" s="162">
        <v>0</v>
      </c>
      <c r="T457" s="163">
        <f>S457*H457</f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64" t="s">
        <v>107</v>
      </c>
      <c r="AT457" s="164" t="s">
        <v>102</v>
      </c>
      <c r="AU457" s="164" t="s">
        <v>6</v>
      </c>
      <c r="AY457" s="14" t="s">
        <v>108</v>
      </c>
      <c r="BE457" s="165">
        <f>IF(N457="základní",J457,0)</f>
        <v>0</v>
      </c>
      <c r="BF457" s="165">
        <f>IF(N457="snížená",J457,0)</f>
        <v>0</v>
      </c>
      <c r="BG457" s="165">
        <f>IF(N457="zákl. přenesená",J457,0)</f>
        <v>0</v>
      </c>
      <c r="BH457" s="165">
        <f>IF(N457="sníž. přenesená",J457,0)</f>
        <v>0</v>
      </c>
      <c r="BI457" s="165">
        <f>IF(N457="nulová",J457,0)</f>
        <v>0</v>
      </c>
      <c r="BJ457" s="14" t="s">
        <v>76</v>
      </c>
      <c r="BK457" s="166">
        <f>ROUND(I457*H457,15)</f>
        <v>0</v>
      </c>
      <c r="BL457" s="14" t="s">
        <v>107</v>
      </c>
      <c r="BM457" s="164" t="s">
        <v>650</v>
      </c>
    </row>
    <row r="458" spans="1:65" s="2" customFormat="1" ht="28.8">
      <c r="A458" s="31"/>
      <c r="B458" s="32"/>
      <c r="C458" s="33"/>
      <c r="D458" s="167" t="s">
        <v>109</v>
      </c>
      <c r="E458" s="33"/>
      <c r="F458" s="168" t="s">
        <v>651</v>
      </c>
      <c r="G458" s="33"/>
      <c r="H458" s="33"/>
      <c r="I458" s="105"/>
      <c r="J458" s="33"/>
      <c r="K458" s="33"/>
      <c r="L458" s="36"/>
      <c r="M458" s="169"/>
      <c r="N458" s="170"/>
      <c r="O458" s="61"/>
      <c r="P458" s="61"/>
      <c r="Q458" s="61"/>
      <c r="R458" s="61"/>
      <c r="S458" s="61"/>
      <c r="T458" s="62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T458" s="14" t="s">
        <v>109</v>
      </c>
      <c r="AU458" s="14" t="s">
        <v>6</v>
      </c>
    </row>
    <row r="459" spans="1:65" s="2" customFormat="1" ht="21.6" customHeight="1">
      <c r="A459" s="31"/>
      <c r="B459" s="32"/>
      <c r="C459" s="154" t="s">
        <v>381</v>
      </c>
      <c r="D459" s="154" t="s">
        <v>102</v>
      </c>
      <c r="E459" s="155" t="s">
        <v>652</v>
      </c>
      <c r="F459" s="156" t="s">
        <v>653</v>
      </c>
      <c r="G459" s="157" t="s">
        <v>188</v>
      </c>
      <c r="H459" s="158">
        <v>133</v>
      </c>
      <c r="I459" s="159"/>
      <c r="J459" s="158">
        <f>ROUND(I459*H459,15)</f>
        <v>0</v>
      </c>
      <c r="K459" s="156" t="s">
        <v>106</v>
      </c>
      <c r="L459" s="36"/>
      <c r="M459" s="160" t="s">
        <v>18</v>
      </c>
      <c r="N459" s="161" t="s">
        <v>40</v>
      </c>
      <c r="O459" s="61"/>
      <c r="P459" s="162">
        <f>O459*H459</f>
        <v>0</v>
      </c>
      <c r="Q459" s="162">
        <v>0</v>
      </c>
      <c r="R459" s="162">
        <f>Q459*H459</f>
        <v>0</v>
      </c>
      <c r="S459" s="162">
        <v>0</v>
      </c>
      <c r="T459" s="163">
        <f>S459*H459</f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64" t="s">
        <v>107</v>
      </c>
      <c r="AT459" s="164" t="s">
        <v>102</v>
      </c>
      <c r="AU459" s="164" t="s">
        <v>6</v>
      </c>
      <c r="AY459" s="14" t="s">
        <v>108</v>
      </c>
      <c r="BE459" s="165">
        <f>IF(N459="základní",J459,0)</f>
        <v>0</v>
      </c>
      <c r="BF459" s="165">
        <f>IF(N459="snížená",J459,0)</f>
        <v>0</v>
      </c>
      <c r="BG459" s="165">
        <f>IF(N459="zákl. přenesená",J459,0)</f>
        <v>0</v>
      </c>
      <c r="BH459" s="165">
        <f>IF(N459="sníž. přenesená",J459,0)</f>
        <v>0</v>
      </c>
      <c r="BI459" s="165">
        <f>IF(N459="nulová",J459,0)</f>
        <v>0</v>
      </c>
      <c r="BJ459" s="14" t="s">
        <v>76</v>
      </c>
      <c r="BK459" s="166">
        <f>ROUND(I459*H459,15)</f>
        <v>0</v>
      </c>
      <c r="BL459" s="14" t="s">
        <v>107</v>
      </c>
      <c r="BM459" s="164" t="s">
        <v>654</v>
      </c>
    </row>
    <row r="460" spans="1:65" s="2" customFormat="1" ht="38.4">
      <c r="A460" s="31"/>
      <c r="B460" s="32"/>
      <c r="C460" s="33"/>
      <c r="D460" s="167" t="s">
        <v>109</v>
      </c>
      <c r="E460" s="33"/>
      <c r="F460" s="168" t="s">
        <v>655</v>
      </c>
      <c r="G460" s="33"/>
      <c r="H460" s="33"/>
      <c r="I460" s="105"/>
      <c r="J460" s="33"/>
      <c r="K460" s="33"/>
      <c r="L460" s="36"/>
      <c r="M460" s="169"/>
      <c r="N460" s="170"/>
      <c r="O460" s="61"/>
      <c r="P460" s="61"/>
      <c r="Q460" s="61"/>
      <c r="R460" s="61"/>
      <c r="S460" s="61"/>
      <c r="T460" s="62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T460" s="14" t="s">
        <v>109</v>
      </c>
      <c r="AU460" s="14" t="s">
        <v>6</v>
      </c>
    </row>
    <row r="461" spans="1:65" s="10" customFormat="1" ht="10.199999999999999">
      <c r="B461" s="171"/>
      <c r="C461" s="172"/>
      <c r="D461" s="167" t="s">
        <v>111</v>
      </c>
      <c r="E461" s="173" t="s">
        <v>18</v>
      </c>
      <c r="F461" s="174" t="s">
        <v>627</v>
      </c>
      <c r="G461" s="172"/>
      <c r="H461" s="175">
        <v>133</v>
      </c>
      <c r="I461" s="176"/>
      <c r="J461" s="172"/>
      <c r="K461" s="172"/>
      <c r="L461" s="177"/>
      <c r="M461" s="178"/>
      <c r="N461" s="179"/>
      <c r="O461" s="179"/>
      <c r="P461" s="179"/>
      <c r="Q461" s="179"/>
      <c r="R461" s="179"/>
      <c r="S461" s="179"/>
      <c r="T461" s="180"/>
      <c r="AT461" s="181" t="s">
        <v>111</v>
      </c>
      <c r="AU461" s="181" t="s">
        <v>6</v>
      </c>
      <c r="AV461" s="10" t="s">
        <v>78</v>
      </c>
      <c r="AW461" s="10" t="s">
        <v>31</v>
      </c>
      <c r="AX461" s="10" t="s">
        <v>6</v>
      </c>
      <c r="AY461" s="181" t="s">
        <v>108</v>
      </c>
    </row>
    <row r="462" spans="1:65" s="11" customFormat="1" ht="10.199999999999999">
      <c r="B462" s="182"/>
      <c r="C462" s="183"/>
      <c r="D462" s="167" t="s">
        <v>111</v>
      </c>
      <c r="E462" s="184" t="s">
        <v>18</v>
      </c>
      <c r="F462" s="185" t="s">
        <v>113</v>
      </c>
      <c r="G462" s="183"/>
      <c r="H462" s="186">
        <v>133</v>
      </c>
      <c r="I462" s="187"/>
      <c r="J462" s="183"/>
      <c r="K462" s="183"/>
      <c r="L462" s="188"/>
      <c r="M462" s="189"/>
      <c r="N462" s="190"/>
      <c r="O462" s="190"/>
      <c r="P462" s="190"/>
      <c r="Q462" s="190"/>
      <c r="R462" s="190"/>
      <c r="S462" s="190"/>
      <c r="T462" s="191"/>
      <c r="AT462" s="192" t="s">
        <v>111</v>
      </c>
      <c r="AU462" s="192" t="s">
        <v>6</v>
      </c>
      <c r="AV462" s="11" t="s">
        <v>107</v>
      </c>
      <c r="AW462" s="11" t="s">
        <v>31</v>
      </c>
      <c r="AX462" s="11" t="s">
        <v>76</v>
      </c>
      <c r="AY462" s="192" t="s">
        <v>108</v>
      </c>
    </row>
    <row r="463" spans="1:65" s="2" customFormat="1" ht="21.6" customHeight="1">
      <c r="A463" s="31"/>
      <c r="B463" s="32"/>
      <c r="C463" s="154" t="s">
        <v>656</v>
      </c>
      <c r="D463" s="154" t="s">
        <v>102</v>
      </c>
      <c r="E463" s="155" t="s">
        <v>657</v>
      </c>
      <c r="F463" s="156" t="s">
        <v>658</v>
      </c>
      <c r="G463" s="157" t="s">
        <v>188</v>
      </c>
      <c r="H463" s="158">
        <v>133</v>
      </c>
      <c r="I463" s="159"/>
      <c r="J463" s="158">
        <f>ROUND(I463*H463,15)</f>
        <v>0</v>
      </c>
      <c r="K463" s="156" t="s">
        <v>106</v>
      </c>
      <c r="L463" s="36"/>
      <c r="M463" s="160" t="s">
        <v>18</v>
      </c>
      <c r="N463" s="161" t="s">
        <v>40</v>
      </c>
      <c r="O463" s="61"/>
      <c r="P463" s="162">
        <f>O463*H463</f>
        <v>0</v>
      </c>
      <c r="Q463" s="162">
        <v>0</v>
      </c>
      <c r="R463" s="162">
        <f>Q463*H463</f>
        <v>0</v>
      </c>
      <c r="S463" s="162">
        <v>0</v>
      </c>
      <c r="T463" s="163">
        <f>S463*H463</f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64" t="s">
        <v>107</v>
      </c>
      <c r="AT463" s="164" t="s">
        <v>102</v>
      </c>
      <c r="AU463" s="164" t="s">
        <v>6</v>
      </c>
      <c r="AY463" s="14" t="s">
        <v>108</v>
      </c>
      <c r="BE463" s="165">
        <f>IF(N463="základní",J463,0)</f>
        <v>0</v>
      </c>
      <c r="BF463" s="165">
        <f>IF(N463="snížená",J463,0)</f>
        <v>0</v>
      </c>
      <c r="BG463" s="165">
        <f>IF(N463="zákl. přenesená",J463,0)</f>
        <v>0</v>
      </c>
      <c r="BH463" s="165">
        <f>IF(N463="sníž. přenesená",J463,0)</f>
        <v>0</v>
      </c>
      <c r="BI463" s="165">
        <f>IF(N463="nulová",J463,0)</f>
        <v>0</v>
      </c>
      <c r="BJ463" s="14" t="s">
        <v>76</v>
      </c>
      <c r="BK463" s="166">
        <f>ROUND(I463*H463,15)</f>
        <v>0</v>
      </c>
      <c r="BL463" s="14" t="s">
        <v>107</v>
      </c>
      <c r="BM463" s="164" t="s">
        <v>659</v>
      </c>
    </row>
    <row r="464" spans="1:65" s="2" customFormat="1" ht="28.8">
      <c r="A464" s="31"/>
      <c r="B464" s="32"/>
      <c r="C464" s="33"/>
      <c r="D464" s="167" t="s">
        <v>109</v>
      </c>
      <c r="E464" s="33"/>
      <c r="F464" s="168" t="s">
        <v>660</v>
      </c>
      <c r="G464" s="33"/>
      <c r="H464" s="33"/>
      <c r="I464" s="105"/>
      <c r="J464" s="33"/>
      <c r="K464" s="33"/>
      <c r="L464" s="36"/>
      <c r="M464" s="169"/>
      <c r="N464" s="170"/>
      <c r="O464" s="61"/>
      <c r="P464" s="61"/>
      <c r="Q464" s="61"/>
      <c r="R464" s="61"/>
      <c r="S464" s="61"/>
      <c r="T464" s="62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4" t="s">
        <v>109</v>
      </c>
      <c r="AU464" s="14" t="s">
        <v>6</v>
      </c>
    </row>
    <row r="465" spans="1:65" s="10" customFormat="1" ht="10.199999999999999">
      <c r="B465" s="171"/>
      <c r="C465" s="172"/>
      <c r="D465" s="167" t="s">
        <v>111</v>
      </c>
      <c r="E465" s="173" t="s">
        <v>18</v>
      </c>
      <c r="F465" s="174" t="s">
        <v>627</v>
      </c>
      <c r="G465" s="172"/>
      <c r="H465" s="175">
        <v>133</v>
      </c>
      <c r="I465" s="176"/>
      <c r="J465" s="172"/>
      <c r="K465" s="172"/>
      <c r="L465" s="177"/>
      <c r="M465" s="178"/>
      <c r="N465" s="179"/>
      <c r="O465" s="179"/>
      <c r="P465" s="179"/>
      <c r="Q465" s="179"/>
      <c r="R465" s="179"/>
      <c r="S465" s="179"/>
      <c r="T465" s="180"/>
      <c r="AT465" s="181" t="s">
        <v>111</v>
      </c>
      <c r="AU465" s="181" t="s">
        <v>6</v>
      </c>
      <c r="AV465" s="10" t="s">
        <v>78</v>
      </c>
      <c r="AW465" s="10" t="s">
        <v>31</v>
      </c>
      <c r="AX465" s="10" t="s">
        <v>6</v>
      </c>
      <c r="AY465" s="181" t="s">
        <v>108</v>
      </c>
    </row>
    <row r="466" spans="1:65" s="11" customFormat="1" ht="10.199999999999999">
      <c r="B466" s="182"/>
      <c r="C466" s="183"/>
      <c r="D466" s="167" t="s">
        <v>111</v>
      </c>
      <c r="E466" s="184" t="s">
        <v>18</v>
      </c>
      <c r="F466" s="185" t="s">
        <v>113</v>
      </c>
      <c r="G466" s="183"/>
      <c r="H466" s="186">
        <v>133</v>
      </c>
      <c r="I466" s="187"/>
      <c r="J466" s="183"/>
      <c r="K466" s="183"/>
      <c r="L466" s="188"/>
      <c r="M466" s="189"/>
      <c r="N466" s="190"/>
      <c r="O466" s="190"/>
      <c r="P466" s="190"/>
      <c r="Q466" s="190"/>
      <c r="R466" s="190"/>
      <c r="S466" s="190"/>
      <c r="T466" s="191"/>
      <c r="AT466" s="192" t="s">
        <v>111</v>
      </c>
      <c r="AU466" s="192" t="s">
        <v>6</v>
      </c>
      <c r="AV466" s="11" t="s">
        <v>107</v>
      </c>
      <c r="AW466" s="11" t="s">
        <v>31</v>
      </c>
      <c r="AX466" s="11" t="s">
        <v>76</v>
      </c>
      <c r="AY466" s="192" t="s">
        <v>108</v>
      </c>
    </row>
    <row r="467" spans="1:65" s="2" customFormat="1" ht="14.4" customHeight="1">
      <c r="A467" s="31"/>
      <c r="B467" s="32"/>
      <c r="C467" s="154" t="s">
        <v>386</v>
      </c>
      <c r="D467" s="154" t="s">
        <v>102</v>
      </c>
      <c r="E467" s="155" t="s">
        <v>661</v>
      </c>
      <c r="F467" s="156" t="s">
        <v>662</v>
      </c>
      <c r="G467" s="157" t="s">
        <v>105</v>
      </c>
      <c r="H467" s="158">
        <v>52</v>
      </c>
      <c r="I467" s="159"/>
      <c r="J467" s="158">
        <f>ROUND(I467*H467,15)</f>
        <v>0</v>
      </c>
      <c r="K467" s="156" t="s">
        <v>106</v>
      </c>
      <c r="L467" s="36"/>
      <c r="M467" s="160" t="s">
        <v>18</v>
      </c>
      <c r="N467" s="161" t="s">
        <v>40</v>
      </c>
      <c r="O467" s="61"/>
      <c r="P467" s="162">
        <f>O467*H467</f>
        <v>0</v>
      </c>
      <c r="Q467" s="162">
        <v>0</v>
      </c>
      <c r="R467" s="162">
        <f>Q467*H467</f>
        <v>0</v>
      </c>
      <c r="S467" s="162">
        <v>0</v>
      </c>
      <c r="T467" s="163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64" t="s">
        <v>107</v>
      </c>
      <c r="AT467" s="164" t="s">
        <v>102</v>
      </c>
      <c r="AU467" s="164" t="s">
        <v>6</v>
      </c>
      <c r="AY467" s="14" t="s">
        <v>108</v>
      </c>
      <c r="BE467" s="165">
        <f>IF(N467="základní",J467,0)</f>
        <v>0</v>
      </c>
      <c r="BF467" s="165">
        <f>IF(N467="snížená",J467,0)</f>
        <v>0</v>
      </c>
      <c r="BG467" s="165">
        <f>IF(N467="zákl. přenesená",J467,0)</f>
        <v>0</v>
      </c>
      <c r="BH467" s="165">
        <f>IF(N467="sníž. přenesená",J467,0)</f>
        <v>0</v>
      </c>
      <c r="BI467" s="165">
        <f>IF(N467="nulová",J467,0)</f>
        <v>0</v>
      </c>
      <c r="BJ467" s="14" t="s">
        <v>76</v>
      </c>
      <c r="BK467" s="166">
        <f>ROUND(I467*H467,15)</f>
        <v>0</v>
      </c>
      <c r="BL467" s="14" t="s">
        <v>107</v>
      </c>
      <c r="BM467" s="164" t="s">
        <v>663</v>
      </c>
    </row>
    <row r="468" spans="1:65" s="2" customFormat="1" ht="10.199999999999999">
      <c r="A468" s="31"/>
      <c r="B468" s="32"/>
      <c r="C468" s="33"/>
      <c r="D468" s="167" t="s">
        <v>109</v>
      </c>
      <c r="E468" s="33"/>
      <c r="F468" s="168" t="s">
        <v>662</v>
      </c>
      <c r="G468" s="33"/>
      <c r="H468" s="33"/>
      <c r="I468" s="105"/>
      <c r="J468" s="33"/>
      <c r="K468" s="33"/>
      <c r="L468" s="36"/>
      <c r="M468" s="169"/>
      <c r="N468" s="170"/>
      <c r="O468" s="61"/>
      <c r="P468" s="61"/>
      <c r="Q468" s="61"/>
      <c r="R468" s="61"/>
      <c r="S468" s="61"/>
      <c r="T468" s="62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T468" s="14" t="s">
        <v>109</v>
      </c>
      <c r="AU468" s="14" t="s">
        <v>6</v>
      </c>
    </row>
    <row r="469" spans="1:65" s="10" customFormat="1" ht="10.199999999999999">
      <c r="B469" s="171"/>
      <c r="C469" s="172"/>
      <c r="D469" s="167" t="s">
        <v>111</v>
      </c>
      <c r="E469" s="173" t="s">
        <v>18</v>
      </c>
      <c r="F469" s="174" t="s">
        <v>664</v>
      </c>
      <c r="G469" s="172"/>
      <c r="H469" s="175">
        <v>52</v>
      </c>
      <c r="I469" s="176"/>
      <c r="J469" s="172"/>
      <c r="K469" s="172"/>
      <c r="L469" s="177"/>
      <c r="M469" s="178"/>
      <c r="N469" s="179"/>
      <c r="O469" s="179"/>
      <c r="P469" s="179"/>
      <c r="Q469" s="179"/>
      <c r="R469" s="179"/>
      <c r="S469" s="179"/>
      <c r="T469" s="180"/>
      <c r="AT469" s="181" t="s">
        <v>111</v>
      </c>
      <c r="AU469" s="181" t="s">
        <v>6</v>
      </c>
      <c r="AV469" s="10" t="s">
        <v>78</v>
      </c>
      <c r="AW469" s="10" t="s">
        <v>31</v>
      </c>
      <c r="AX469" s="10" t="s">
        <v>6</v>
      </c>
      <c r="AY469" s="181" t="s">
        <v>108</v>
      </c>
    </row>
    <row r="470" spans="1:65" s="11" customFormat="1" ht="10.199999999999999">
      <c r="B470" s="182"/>
      <c r="C470" s="183"/>
      <c r="D470" s="167" t="s">
        <v>111</v>
      </c>
      <c r="E470" s="184" t="s">
        <v>18</v>
      </c>
      <c r="F470" s="185" t="s">
        <v>113</v>
      </c>
      <c r="G470" s="183"/>
      <c r="H470" s="186">
        <v>52</v>
      </c>
      <c r="I470" s="187"/>
      <c r="J470" s="183"/>
      <c r="K470" s="183"/>
      <c r="L470" s="188"/>
      <c r="M470" s="189"/>
      <c r="N470" s="190"/>
      <c r="O470" s="190"/>
      <c r="P470" s="190"/>
      <c r="Q470" s="190"/>
      <c r="R470" s="190"/>
      <c r="S470" s="190"/>
      <c r="T470" s="191"/>
      <c r="AT470" s="192" t="s">
        <v>111</v>
      </c>
      <c r="AU470" s="192" t="s">
        <v>6</v>
      </c>
      <c r="AV470" s="11" t="s">
        <v>107</v>
      </c>
      <c r="AW470" s="11" t="s">
        <v>31</v>
      </c>
      <c r="AX470" s="11" t="s">
        <v>76</v>
      </c>
      <c r="AY470" s="192" t="s">
        <v>108</v>
      </c>
    </row>
    <row r="471" spans="1:65" s="2" customFormat="1" ht="14.4" customHeight="1">
      <c r="A471" s="31"/>
      <c r="B471" s="32"/>
      <c r="C471" s="154" t="s">
        <v>665</v>
      </c>
      <c r="D471" s="154" t="s">
        <v>102</v>
      </c>
      <c r="E471" s="155" t="s">
        <v>666</v>
      </c>
      <c r="F471" s="156" t="s">
        <v>667</v>
      </c>
      <c r="G471" s="157" t="s">
        <v>105</v>
      </c>
      <c r="H471" s="158">
        <v>16</v>
      </c>
      <c r="I471" s="159"/>
      <c r="J471" s="158">
        <f>ROUND(I471*H471,15)</f>
        <v>0</v>
      </c>
      <c r="K471" s="156" t="s">
        <v>106</v>
      </c>
      <c r="L471" s="36"/>
      <c r="M471" s="160" t="s">
        <v>18</v>
      </c>
      <c r="N471" s="161" t="s">
        <v>40</v>
      </c>
      <c r="O471" s="61"/>
      <c r="P471" s="162">
        <f>O471*H471</f>
        <v>0</v>
      </c>
      <c r="Q471" s="162">
        <v>0</v>
      </c>
      <c r="R471" s="162">
        <f>Q471*H471</f>
        <v>0</v>
      </c>
      <c r="S471" s="162">
        <v>0</v>
      </c>
      <c r="T471" s="163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64" t="s">
        <v>107</v>
      </c>
      <c r="AT471" s="164" t="s">
        <v>102</v>
      </c>
      <c r="AU471" s="164" t="s">
        <v>6</v>
      </c>
      <c r="AY471" s="14" t="s">
        <v>108</v>
      </c>
      <c r="BE471" s="165">
        <f>IF(N471="základní",J471,0)</f>
        <v>0</v>
      </c>
      <c r="BF471" s="165">
        <f>IF(N471="snížená",J471,0)</f>
        <v>0</v>
      </c>
      <c r="BG471" s="165">
        <f>IF(N471="zákl. přenesená",J471,0)</f>
        <v>0</v>
      </c>
      <c r="BH471" s="165">
        <f>IF(N471="sníž. přenesená",J471,0)</f>
        <v>0</v>
      </c>
      <c r="BI471" s="165">
        <f>IF(N471="nulová",J471,0)</f>
        <v>0</v>
      </c>
      <c r="BJ471" s="14" t="s">
        <v>76</v>
      </c>
      <c r="BK471" s="166">
        <f>ROUND(I471*H471,15)</f>
        <v>0</v>
      </c>
      <c r="BL471" s="14" t="s">
        <v>107</v>
      </c>
      <c r="BM471" s="164" t="s">
        <v>668</v>
      </c>
    </row>
    <row r="472" spans="1:65" s="2" customFormat="1" ht="19.2">
      <c r="A472" s="31"/>
      <c r="B472" s="32"/>
      <c r="C472" s="33"/>
      <c r="D472" s="167" t="s">
        <v>109</v>
      </c>
      <c r="E472" s="33"/>
      <c r="F472" s="168" t="s">
        <v>669</v>
      </c>
      <c r="G472" s="33"/>
      <c r="H472" s="33"/>
      <c r="I472" s="105"/>
      <c r="J472" s="33"/>
      <c r="K472" s="33"/>
      <c r="L472" s="36"/>
      <c r="M472" s="169"/>
      <c r="N472" s="170"/>
      <c r="O472" s="61"/>
      <c r="P472" s="61"/>
      <c r="Q472" s="61"/>
      <c r="R472" s="61"/>
      <c r="S472" s="61"/>
      <c r="T472" s="62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4" t="s">
        <v>109</v>
      </c>
      <c r="AU472" s="14" t="s">
        <v>6</v>
      </c>
    </row>
    <row r="473" spans="1:65" s="2" customFormat="1" ht="32.4" customHeight="1">
      <c r="A473" s="31"/>
      <c r="B473" s="32"/>
      <c r="C473" s="154" t="s">
        <v>392</v>
      </c>
      <c r="D473" s="154" t="s">
        <v>102</v>
      </c>
      <c r="E473" s="155" t="s">
        <v>670</v>
      </c>
      <c r="F473" s="156" t="s">
        <v>671</v>
      </c>
      <c r="G473" s="157" t="s">
        <v>121</v>
      </c>
      <c r="H473" s="158">
        <v>233.8</v>
      </c>
      <c r="I473" s="159"/>
      <c r="J473" s="158">
        <f>ROUND(I473*H473,15)</f>
        <v>0</v>
      </c>
      <c r="K473" s="156" t="s">
        <v>106</v>
      </c>
      <c r="L473" s="36"/>
      <c r="M473" s="160" t="s">
        <v>18</v>
      </c>
      <c r="N473" s="161" t="s">
        <v>40</v>
      </c>
      <c r="O473" s="61"/>
      <c r="P473" s="162">
        <f>O473*H473</f>
        <v>0</v>
      </c>
      <c r="Q473" s="162">
        <v>0</v>
      </c>
      <c r="R473" s="162">
        <f>Q473*H473</f>
        <v>0</v>
      </c>
      <c r="S473" s="162">
        <v>0</v>
      </c>
      <c r="T473" s="163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64" t="s">
        <v>107</v>
      </c>
      <c r="AT473" s="164" t="s">
        <v>102</v>
      </c>
      <c r="AU473" s="164" t="s">
        <v>6</v>
      </c>
      <c r="AY473" s="14" t="s">
        <v>108</v>
      </c>
      <c r="BE473" s="165">
        <f>IF(N473="základní",J473,0)</f>
        <v>0</v>
      </c>
      <c r="BF473" s="165">
        <f>IF(N473="snížená",J473,0)</f>
        <v>0</v>
      </c>
      <c r="BG473" s="165">
        <f>IF(N473="zákl. přenesená",J473,0)</f>
        <v>0</v>
      </c>
      <c r="BH473" s="165">
        <f>IF(N473="sníž. přenesená",J473,0)</f>
        <v>0</v>
      </c>
      <c r="BI473" s="165">
        <f>IF(N473="nulová",J473,0)</f>
        <v>0</v>
      </c>
      <c r="BJ473" s="14" t="s">
        <v>76</v>
      </c>
      <c r="BK473" s="166">
        <f>ROUND(I473*H473,15)</f>
        <v>0</v>
      </c>
      <c r="BL473" s="14" t="s">
        <v>107</v>
      </c>
      <c r="BM473" s="164" t="s">
        <v>672</v>
      </c>
    </row>
    <row r="474" spans="1:65" s="2" customFormat="1" ht="57.6">
      <c r="A474" s="31"/>
      <c r="B474" s="32"/>
      <c r="C474" s="33"/>
      <c r="D474" s="167" t="s">
        <v>109</v>
      </c>
      <c r="E474" s="33"/>
      <c r="F474" s="168" t="s">
        <v>673</v>
      </c>
      <c r="G474" s="33"/>
      <c r="H474" s="33"/>
      <c r="I474" s="105"/>
      <c r="J474" s="33"/>
      <c r="K474" s="33"/>
      <c r="L474" s="36"/>
      <c r="M474" s="169"/>
      <c r="N474" s="170"/>
      <c r="O474" s="61"/>
      <c r="P474" s="61"/>
      <c r="Q474" s="61"/>
      <c r="R474" s="61"/>
      <c r="S474" s="61"/>
      <c r="T474" s="62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109</v>
      </c>
      <c r="AU474" s="14" t="s">
        <v>6</v>
      </c>
    </row>
    <row r="475" spans="1:65" s="10" customFormat="1" ht="10.199999999999999">
      <c r="B475" s="171"/>
      <c r="C475" s="172"/>
      <c r="D475" s="167" t="s">
        <v>111</v>
      </c>
      <c r="E475" s="173" t="s">
        <v>18</v>
      </c>
      <c r="F475" s="174" t="s">
        <v>674</v>
      </c>
      <c r="G475" s="172"/>
      <c r="H475" s="175">
        <v>233.8</v>
      </c>
      <c r="I475" s="176"/>
      <c r="J475" s="172"/>
      <c r="K475" s="172"/>
      <c r="L475" s="177"/>
      <c r="M475" s="178"/>
      <c r="N475" s="179"/>
      <c r="O475" s="179"/>
      <c r="P475" s="179"/>
      <c r="Q475" s="179"/>
      <c r="R475" s="179"/>
      <c r="S475" s="179"/>
      <c r="T475" s="180"/>
      <c r="AT475" s="181" t="s">
        <v>111</v>
      </c>
      <c r="AU475" s="181" t="s">
        <v>6</v>
      </c>
      <c r="AV475" s="10" t="s">
        <v>78</v>
      </c>
      <c r="AW475" s="10" t="s">
        <v>31</v>
      </c>
      <c r="AX475" s="10" t="s">
        <v>6</v>
      </c>
      <c r="AY475" s="181" t="s">
        <v>108</v>
      </c>
    </row>
    <row r="476" spans="1:65" s="11" customFormat="1" ht="10.199999999999999">
      <c r="B476" s="182"/>
      <c r="C476" s="183"/>
      <c r="D476" s="167" t="s">
        <v>111</v>
      </c>
      <c r="E476" s="184" t="s">
        <v>18</v>
      </c>
      <c r="F476" s="185" t="s">
        <v>113</v>
      </c>
      <c r="G476" s="183"/>
      <c r="H476" s="186">
        <v>233.8</v>
      </c>
      <c r="I476" s="187"/>
      <c r="J476" s="183"/>
      <c r="K476" s="183"/>
      <c r="L476" s="188"/>
      <c r="M476" s="189"/>
      <c r="N476" s="190"/>
      <c r="O476" s="190"/>
      <c r="P476" s="190"/>
      <c r="Q476" s="190"/>
      <c r="R476" s="190"/>
      <c r="S476" s="190"/>
      <c r="T476" s="191"/>
      <c r="AT476" s="192" t="s">
        <v>111</v>
      </c>
      <c r="AU476" s="192" t="s">
        <v>6</v>
      </c>
      <c r="AV476" s="11" t="s">
        <v>107</v>
      </c>
      <c r="AW476" s="11" t="s">
        <v>31</v>
      </c>
      <c r="AX476" s="11" t="s">
        <v>76</v>
      </c>
      <c r="AY476" s="192" t="s">
        <v>108</v>
      </c>
    </row>
    <row r="477" spans="1:65" s="2" customFormat="1" ht="21.6" customHeight="1">
      <c r="A477" s="31"/>
      <c r="B477" s="32"/>
      <c r="C477" s="193" t="s">
        <v>675</v>
      </c>
      <c r="D477" s="193" t="s">
        <v>193</v>
      </c>
      <c r="E477" s="194" t="s">
        <v>676</v>
      </c>
      <c r="F477" s="195" t="s">
        <v>677</v>
      </c>
      <c r="G477" s="196" t="s">
        <v>196</v>
      </c>
      <c r="H477" s="197">
        <v>4.234</v>
      </c>
      <c r="I477" s="198"/>
      <c r="J477" s="197">
        <f>ROUND(I477*H477,15)</f>
        <v>0</v>
      </c>
      <c r="K477" s="195" t="s">
        <v>106</v>
      </c>
      <c r="L477" s="199"/>
      <c r="M477" s="200" t="s">
        <v>18</v>
      </c>
      <c r="N477" s="201" t="s">
        <v>40</v>
      </c>
      <c r="O477" s="61"/>
      <c r="P477" s="162">
        <f>O477*H477</f>
        <v>0</v>
      </c>
      <c r="Q477" s="162">
        <v>0</v>
      </c>
      <c r="R477" s="162">
        <f>Q477*H477</f>
        <v>0</v>
      </c>
      <c r="S477" s="162">
        <v>0</v>
      </c>
      <c r="T477" s="163">
        <f>S477*H477</f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64" t="s">
        <v>129</v>
      </c>
      <c r="AT477" s="164" t="s">
        <v>193</v>
      </c>
      <c r="AU477" s="164" t="s">
        <v>6</v>
      </c>
      <c r="AY477" s="14" t="s">
        <v>108</v>
      </c>
      <c r="BE477" s="165">
        <f>IF(N477="základní",J477,0)</f>
        <v>0</v>
      </c>
      <c r="BF477" s="165">
        <f>IF(N477="snížená",J477,0)</f>
        <v>0</v>
      </c>
      <c r="BG477" s="165">
        <f>IF(N477="zákl. přenesená",J477,0)</f>
        <v>0</v>
      </c>
      <c r="BH477" s="165">
        <f>IF(N477="sníž. přenesená",J477,0)</f>
        <v>0</v>
      </c>
      <c r="BI477" s="165">
        <f>IF(N477="nulová",J477,0)</f>
        <v>0</v>
      </c>
      <c r="BJ477" s="14" t="s">
        <v>76</v>
      </c>
      <c r="BK477" s="166">
        <f>ROUND(I477*H477,15)</f>
        <v>0</v>
      </c>
      <c r="BL477" s="14" t="s">
        <v>107</v>
      </c>
      <c r="BM477" s="164" t="s">
        <v>678</v>
      </c>
    </row>
    <row r="478" spans="1:65" s="2" customFormat="1" ht="19.2">
      <c r="A478" s="31"/>
      <c r="B478" s="32"/>
      <c r="C478" s="33"/>
      <c r="D478" s="167" t="s">
        <v>109</v>
      </c>
      <c r="E478" s="33"/>
      <c r="F478" s="168" t="s">
        <v>677</v>
      </c>
      <c r="G478" s="33"/>
      <c r="H478" s="33"/>
      <c r="I478" s="105"/>
      <c r="J478" s="33"/>
      <c r="K478" s="33"/>
      <c r="L478" s="36"/>
      <c r="M478" s="169"/>
      <c r="N478" s="170"/>
      <c r="O478" s="61"/>
      <c r="P478" s="61"/>
      <c r="Q478" s="61"/>
      <c r="R478" s="61"/>
      <c r="S478" s="61"/>
      <c r="T478" s="62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T478" s="14" t="s">
        <v>109</v>
      </c>
      <c r="AU478" s="14" t="s">
        <v>6</v>
      </c>
    </row>
    <row r="479" spans="1:65" s="2" customFormat="1" ht="14.4" customHeight="1">
      <c r="A479" s="31"/>
      <c r="B479" s="32"/>
      <c r="C479" s="154" t="s">
        <v>397</v>
      </c>
      <c r="D479" s="154" t="s">
        <v>102</v>
      </c>
      <c r="E479" s="155" t="s">
        <v>679</v>
      </c>
      <c r="F479" s="156" t="s">
        <v>680</v>
      </c>
      <c r="G479" s="157" t="s">
        <v>121</v>
      </c>
      <c r="H479" s="158">
        <v>320</v>
      </c>
      <c r="I479" s="159"/>
      <c r="J479" s="158">
        <f>ROUND(I479*H479,15)</f>
        <v>0</v>
      </c>
      <c r="K479" s="156" t="s">
        <v>106</v>
      </c>
      <c r="L479" s="36"/>
      <c r="M479" s="160" t="s">
        <v>18</v>
      </c>
      <c r="N479" s="161" t="s">
        <v>40</v>
      </c>
      <c r="O479" s="61"/>
      <c r="P479" s="162">
        <f>O479*H479</f>
        <v>0</v>
      </c>
      <c r="Q479" s="162">
        <v>0</v>
      </c>
      <c r="R479" s="162">
        <f>Q479*H479</f>
        <v>0</v>
      </c>
      <c r="S479" s="162">
        <v>0</v>
      </c>
      <c r="T479" s="163">
        <f>S479*H479</f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64" t="s">
        <v>107</v>
      </c>
      <c r="AT479" s="164" t="s">
        <v>102</v>
      </c>
      <c r="AU479" s="164" t="s">
        <v>6</v>
      </c>
      <c r="AY479" s="14" t="s">
        <v>108</v>
      </c>
      <c r="BE479" s="165">
        <f>IF(N479="základní",J479,0)</f>
        <v>0</v>
      </c>
      <c r="BF479" s="165">
        <f>IF(N479="snížená",J479,0)</f>
        <v>0</v>
      </c>
      <c r="BG479" s="165">
        <f>IF(N479="zákl. přenesená",J479,0)</f>
        <v>0</v>
      </c>
      <c r="BH479" s="165">
        <f>IF(N479="sníž. přenesená",J479,0)</f>
        <v>0</v>
      </c>
      <c r="BI479" s="165">
        <f>IF(N479="nulová",J479,0)</f>
        <v>0</v>
      </c>
      <c r="BJ479" s="14" t="s">
        <v>76</v>
      </c>
      <c r="BK479" s="166">
        <f>ROUND(I479*H479,15)</f>
        <v>0</v>
      </c>
      <c r="BL479" s="14" t="s">
        <v>107</v>
      </c>
      <c r="BM479" s="164" t="s">
        <v>681</v>
      </c>
    </row>
    <row r="480" spans="1:65" s="2" customFormat="1" ht="19.2">
      <c r="A480" s="31"/>
      <c r="B480" s="32"/>
      <c r="C480" s="33"/>
      <c r="D480" s="167" t="s">
        <v>109</v>
      </c>
      <c r="E480" s="33"/>
      <c r="F480" s="168" t="s">
        <v>682</v>
      </c>
      <c r="G480" s="33"/>
      <c r="H480" s="33"/>
      <c r="I480" s="105"/>
      <c r="J480" s="33"/>
      <c r="K480" s="33"/>
      <c r="L480" s="36"/>
      <c r="M480" s="169"/>
      <c r="N480" s="170"/>
      <c r="O480" s="61"/>
      <c r="P480" s="61"/>
      <c r="Q480" s="61"/>
      <c r="R480" s="61"/>
      <c r="S480" s="61"/>
      <c r="T480" s="62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109</v>
      </c>
      <c r="AU480" s="14" t="s">
        <v>6</v>
      </c>
    </row>
    <row r="481" spans="1:65" s="10" customFormat="1" ht="10.199999999999999">
      <c r="B481" s="171"/>
      <c r="C481" s="172"/>
      <c r="D481" s="167" t="s">
        <v>111</v>
      </c>
      <c r="E481" s="173" t="s">
        <v>18</v>
      </c>
      <c r="F481" s="174" t="s">
        <v>335</v>
      </c>
      <c r="G481" s="172"/>
      <c r="H481" s="175">
        <v>320</v>
      </c>
      <c r="I481" s="176"/>
      <c r="J481" s="172"/>
      <c r="K481" s="172"/>
      <c r="L481" s="177"/>
      <c r="M481" s="178"/>
      <c r="N481" s="179"/>
      <c r="O481" s="179"/>
      <c r="P481" s="179"/>
      <c r="Q481" s="179"/>
      <c r="R481" s="179"/>
      <c r="S481" s="179"/>
      <c r="T481" s="180"/>
      <c r="AT481" s="181" t="s">
        <v>111</v>
      </c>
      <c r="AU481" s="181" t="s">
        <v>6</v>
      </c>
      <c r="AV481" s="10" t="s">
        <v>78</v>
      </c>
      <c r="AW481" s="10" t="s">
        <v>31</v>
      </c>
      <c r="AX481" s="10" t="s">
        <v>6</v>
      </c>
      <c r="AY481" s="181" t="s">
        <v>108</v>
      </c>
    </row>
    <row r="482" spans="1:65" s="11" customFormat="1" ht="10.199999999999999">
      <c r="B482" s="182"/>
      <c r="C482" s="183"/>
      <c r="D482" s="167" t="s">
        <v>111</v>
      </c>
      <c r="E482" s="184" t="s">
        <v>18</v>
      </c>
      <c r="F482" s="185" t="s">
        <v>113</v>
      </c>
      <c r="G482" s="183"/>
      <c r="H482" s="186">
        <v>320</v>
      </c>
      <c r="I482" s="187"/>
      <c r="J482" s="183"/>
      <c r="K482" s="183"/>
      <c r="L482" s="188"/>
      <c r="M482" s="189"/>
      <c r="N482" s="190"/>
      <c r="O482" s="190"/>
      <c r="P482" s="190"/>
      <c r="Q482" s="190"/>
      <c r="R482" s="190"/>
      <c r="S482" s="190"/>
      <c r="T482" s="191"/>
      <c r="AT482" s="192" t="s">
        <v>111</v>
      </c>
      <c r="AU482" s="192" t="s">
        <v>6</v>
      </c>
      <c r="AV482" s="11" t="s">
        <v>107</v>
      </c>
      <c r="AW482" s="11" t="s">
        <v>31</v>
      </c>
      <c r="AX482" s="11" t="s">
        <v>76</v>
      </c>
      <c r="AY482" s="192" t="s">
        <v>108</v>
      </c>
    </row>
    <row r="483" spans="1:65" s="2" customFormat="1" ht="14.4" customHeight="1">
      <c r="A483" s="31"/>
      <c r="B483" s="32"/>
      <c r="C483" s="154" t="s">
        <v>683</v>
      </c>
      <c r="D483" s="154" t="s">
        <v>102</v>
      </c>
      <c r="E483" s="155" t="s">
        <v>684</v>
      </c>
      <c r="F483" s="156" t="s">
        <v>685</v>
      </c>
      <c r="G483" s="157" t="s">
        <v>121</v>
      </c>
      <c r="H483" s="158">
        <v>1320</v>
      </c>
      <c r="I483" s="159"/>
      <c r="J483" s="158">
        <f>ROUND(I483*H483,15)</f>
        <v>0</v>
      </c>
      <c r="K483" s="156" t="s">
        <v>106</v>
      </c>
      <c r="L483" s="36"/>
      <c r="M483" s="160" t="s">
        <v>18</v>
      </c>
      <c r="N483" s="161" t="s">
        <v>40</v>
      </c>
      <c r="O483" s="61"/>
      <c r="P483" s="162">
        <f>O483*H483</f>
        <v>0</v>
      </c>
      <c r="Q483" s="162">
        <v>0</v>
      </c>
      <c r="R483" s="162">
        <f>Q483*H483</f>
        <v>0</v>
      </c>
      <c r="S483" s="162">
        <v>0</v>
      </c>
      <c r="T483" s="163">
        <f>S483*H483</f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64" t="s">
        <v>107</v>
      </c>
      <c r="AT483" s="164" t="s">
        <v>102</v>
      </c>
      <c r="AU483" s="164" t="s">
        <v>6</v>
      </c>
      <c r="AY483" s="14" t="s">
        <v>108</v>
      </c>
      <c r="BE483" s="165">
        <f>IF(N483="základní",J483,0)</f>
        <v>0</v>
      </c>
      <c r="BF483" s="165">
        <f>IF(N483="snížená",J483,0)</f>
        <v>0</v>
      </c>
      <c r="BG483" s="165">
        <f>IF(N483="zákl. přenesená",J483,0)</f>
        <v>0</v>
      </c>
      <c r="BH483" s="165">
        <f>IF(N483="sníž. přenesená",J483,0)</f>
        <v>0</v>
      </c>
      <c r="BI483" s="165">
        <f>IF(N483="nulová",J483,0)</f>
        <v>0</v>
      </c>
      <c r="BJ483" s="14" t="s">
        <v>76</v>
      </c>
      <c r="BK483" s="166">
        <f>ROUND(I483*H483,15)</f>
        <v>0</v>
      </c>
      <c r="BL483" s="14" t="s">
        <v>107</v>
      </c>
      <c r="BM483" s="164" t="s">
        <v>686</v>
      </c>
    </row>
    <row r="484" spans="1:65" s="2" customFormat="1" ht="19.2">
      <c r="A484" s="31"/>
      <c r="B484" s="32"/>
      <c r="C484" s="33"/>
      <c r="D484" s="167" t="s">
        <v>109</v>
      </c>
      <c r="E484" s="33"/>
      <c r="F484" s="168" t="s">
        <v>687</v>
      </c>
      <c r="G484" s="33"/>
      <c r="H484" s="33"/>
      <c r="I484" s="105"/>
      <c r="J484" s="33"/>
      <c r="K484" s="33"/>
      <c r="L484" s="36"/>
      <c r="M484" s="169"/>
      <c r="N484" s="170"/>
      <c r="O484" s="61"/>
      <c r="P484" s="61"/>
      <c r="Q484" s="61"/>
      <c r="R484" s="61"/>
      <c r="S484" s="61"/>
      <c r="T484" s="62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T484" s="14" t="s">
        <v>109</v>
      </c>
      <c r="AU484" s="14" t="s">
        <v>6</v>
      </c>
    </row>
    <row r="485" spans="1:65" s="10" customFormat="1" ht="10.199999999999999">
      <c r="B485" s="171"/>
      <c r="C485" s="172"/>
      <c r="D485" s="167" t="s">
        <v>111</v>
      </c>
      <c r="E485" s="173" t="s">
        <v>18</v>
      </c>
      <c r="F485" s="174" t="s">
        <v>688</v>
      </c>
      <c r="G485" s="172"/>
      <c r="H485" s="175">
        <v>880</v>
      </c>
      <c r="I485" s="176"/>
      <c r="J485" s="172"/>
      <c r="K485" s="172"/>
      <c r="L485" s="177"/>
      <c r="M485" s="178"/>
      <c r="N485" s="179"/>
      <c r="O485" s="179"/>
      <c r="P485" s="179"/>
      <c r="Q485" s="179"/>
      <c r="R485" s="179"/>
      <c r="S485" s="179"/>
      <c r="T485" s="180"/>
      <c r="AT485" s="181" t="s">
        <v>111</v>
      </c>
      <c r="AU485" s="181" t="s">
        <v>6</v>
      </c>
      <c r="AV485" s="10" t="s">
        <v>78</v>
      </c>
      <c r="AW485" s="10" t="s">
        <v>31</v>
      </c>
      <c r="AX485" s="10" t="s">
        <v>6</v>
      </c>
      <c r="AY485" s="181" t="s">
        <v>108</v>
      </c>
    </row>
    <row r="486" spans="1:65" s="10" customFormat="1" ht="10.199999999999999">
      <c r="B486" s="171"/>
      <c r="C486" s="172"/>
      <c r="D486" s="167" t="s">
        <v>111</v>
      </c>
      <c r="E486" s="173" t="s">
        <v>18</v>
      </c>
      <c r="F486" s="174" t="s">
        <v>689</v>
      </c>
      <c r="G486" s="172"/>
      <c r="H486" s="175">
        <v>440</v>
      </c>
      <c r="I486" s="176"/>
      <c r="J486" s="172"/>
      <c r="K486" s="172"/>
      <c r="L486" s="177"/>
      <c r="M486" s="178"/>
      <c r="N486" s="179"/>
      <c r="O486" s="179"/>
      <c r="P486" s="179"/>
      <c r="Q486" s="179"/>
      <c r="R486" s="179"/>
      <c r="S486" s="179"/>
      <c r="T486" s="180"/>
      <c r="AT486" s="181" t="s">
        <v>111</v>
      </c>
      <c r="AU486" s="181" t="s">
        <v>6</v>
      </c>
      <c r="AV486" s="10" t="s">
        <v>78</v>
      </c>
      <c r="AW486" s="10" t="s">
        <v>31</v>
      </c>
      <c r="AX486" s="10" t="s">
        <v>6</v>
      </c>
      <c r="AY486" s="181" t="s">
        <v>108</v>
      </c>
    </row>
    <row r="487" spans="1:65" s="11" customFormat="1" ht="10.199999999999999">
      <c r="B487" s="182"/>
      <c r="C487" s="183"/>
      <c r="D487" s="167" t="s">
        <v>111</v>
      </c>
      <c r="E487" s="184" t="s">
        <v>18</v>
      </c>
      <c r="F487" s="185" t="s">
        <v>113</v>
      </c>
      <c r="G487" s="183"/>
      <c r="H487" s="186">
        <v>1320</v>
      </c>
      <c r="I487" s="187"/>
      <c r="J487" s="183"/>
      <c r="K487" s="183"/>
      <c r="L487" s="188"/>
      <c r="M487" s="189"/>
      <c r="N487" s="190"/>
      <c r="O487" s="190"/>
      <c r="P487" s="190"/>
      <c r="Q487" s="190"/>
      <c r="R487" s="190"/>
      <c r="S487" s="190"/>
      <c r="T487" s="191"/>
      <c r="AT487" s="192" t="s">
        <v>111</v>
      </c>
      <c r="AU487" s="192" t="s">
        <v>6</v>
      </c>
      <c r="AV487" s="11" t="s">
        <v>107</v>
      </c>
      <c r="AW487" s="11" t="s">
        <v>31</v>
      </c>
      <c r="AX487" s="11" t="s">
        <v>76</v>
      </c>
      <c r="AY487" s="192" t="s">
        <v>108</v>
      </c>
    </row>
    <row r="488" spans="1:65" s="2" customFormat="1" ht="21.6" customHeight="1">
      <c r="A488" s="31"/>
      <c r="B488" s="32"/>
      <c r="C488" s="154" t="s">
        <v>402</v>
      </c>
      <c r="D488" s="154" t="s">
        <v>102</v>
      </c>
      <c r="E488" s="155" t="s">
        <v>690</v>
      </c>
      <c r="F488" s="156" t="s">
        <v>691</v>
      </c>
      <c r="G488" s="157" t="s">
        <v>188</v>
      </c>
      <c r="H488" s="158">
        <v>19.2</v>
      </c>
      <c r="I488" s="159"/>
      <c r="J488" s="158">
        <f>ROUND(I488*H488,15)</f>
        <v>0</v>
      </c>
      <c r="K488" s="156" t="s">
        <v>106</v>
      </c>
      <c r="L488" s="36"/>
      <c r="M488" s="160" t="s">
        <v>18</v>
      </c>
      <c r="N488" s="161" t="s">
        <v>40</v>
      </c>
      <c r="O488" s="61"/>
      <c r="P488" s="162">
        <f>O488*H488</f>
        <v>0</v>
      </c>
      <c r="Q488" s="162">
        <v>0</v>
      </c>
      <c r="R488" s="162">
        <f>Q488*H488</f>
        <v>0</v>
      </c>
      <c r="S488" s="162">
        <v>0</v>
      </c>
      <c r="T488" s="163">
        <f>S488*H488</f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64" t="s">
        <v>107</v>
      </c>
      <c r="AT488" s="164" t="s">
        <v>102</v>
      </c>
      <c r="AU488" s="164" t="s">
        <v>6</v>
      </c>
      <c r="AY488" s="14" t="s">
        <v>108</v>
      </c>
      <c r="BE488" s="165">
        <f>IF(N488="základní",J488,0)</f>
        <v>0</v>
      </c>
      <c r="BF488" s="165">
        <f>IF(N488="snížená",J488,0)</f>
        <v>0</v>
      </c>
      <c r="BG488" s="165">
        <f>IF(N488="zákl. přenesená",J488,0)</f>
        <v>0</v>
      </c>
      <c r="BH488" s="165">
        <f>IF(N488="sníž. přenesená",J488,0)</f>
        <v>0</v>
      </c>
      <c r="BI488" s="165">
        <f>IF(N488="nulová",J488,0)</f>
        <v>0</v>
      </c>
      <c r="BJ488" s="14" t="s">
        <v>76</v>
      </c>
      <c r="BK488" s="166">
        <f>ROUND(I488*H488,15)</f>
        <v>0</v>
      </c>
      <c r="BL488" s="14" t="s">
        <v>107</v>
      </c>
      <c r="BM488" s="164" t="s">
        <v>692</v>
      </c>
    </row>
    <row r="489" spans="1:65" s="2" customFormat="1" ht="28.8">
      <c r="A489" s="31"/>
      <c r="B489" s="32"/>
      <c r="C489" s="33"/>
      <c r="D489" s="167" t="s">
        <v>109</v>
      </c>
      <c r="E489" s="33"/>
      <c r="F489" s="168" t="s">
        <v>693</v>
      </c>
      <c r="G489" s="33"/>
      <c r="H489" s="33"/>
      <c r="I489" s="105"/>
      <c r="J489" s="33"/>
      <c r="K489" s="33"/>
      <c r="L489" s="36"/>
      <c r="M489" s="169"/>
      <c r="N489" s="170"/>
      <c r="O489" s="61"/>
      <c r="P489" s="61"/>
      <c r="Q489" s="61"/>
      <c r="R489" s="61"/>
      <c r="S489" s="61"/>
      <c r="T489" s="62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4" t="s">
        <v>109</v>
      </c>
      <c r="AU489" s="14" t="s">
        <v>6</v>
      </c>
    </row>
    <row r="490" spans="1:65" s="10" customFormat="1" ht="10.199999999999999">
      <c r="B490" s="171"/>
      <c r="C490" s="172"/>
      <c r="D490" s="167" t="s">
        <v>111</v>
      </c>
      <c r="E490" s="173" t="s">
        <v>18</v>
      </c>
      <c r="F490" s="174" t="s">
        <v>694</v>
      </c>
      <c r="G490" s="172"/>
      <c r="H490" s="175">
        <v>19.2</v>
      </c>
      <c r="I490" s="176"/>
      <c r="J490" s="172"/>
      <c r="K490" s="172"/>
      <c r="L490" s="177"/>
      <c r="M490" s="178"/>
      <c r="N490" s="179"/>
      <c r="O490" s="179"/>
      <c r="P490" s="179"/>
      <c r="Q490" s="179"/>
      <c r="R490" s="179"/>
      <c r="S490" s="179"/>
      <c r="T490" s="180"/>
      <c r="AT490" s="181" t="s">
        <v>111</v>
      </c>
      <c r="AU490" s="181" t="s">
        <v>6</v>
      </c>
      <c r="AV490" s="10" t="s">
        <v>78</v>
      </c>
      <c r="AW490" s="10" t="s">
        <v>31</v>
      </c>
      <c r="AX490" s="10" t="s">
        <v>6</v>
      </c>
      <c r="AY490" s="181" t="s">
        <v>108</v>
      </c>
    </row>
    <row r="491" spans="1:65" s="11" customFormat="1" ht="10.199999999999999">
      <c r="B491" s="182"/>
      <c r="C491" s="183"/>
      <c r="D491" s="167" t="s">
        <v>111</v>
      </c>
      <c r="E491" s="184" t="s">
        <v>18</v>
      </c>
      <c r="F491" s="185" t="s">
        <v>113</v>
      </c>
      <c r="G491" s="183"/>
      <c r="H491" s="186">
        <v>19.2</v>
      </c>
      <c r="I491" s="187"/>
      <c r="J491" s="183"/>
      <c r="K491" s="183"/>
      <c r="L491" s="188"/>
      <c r="M491" s="189"/>
      <c r="N491" s="190"/>
      <c r="O491" s="190"/>
      <c r="P491" s="190"/>
      <c r="Q491" s="190"/>
      <c r="R491" s="190"/>
      <c r="S491" s="190"/>
      <c r="T491" s="191"/>
      <c r="AT491" s="192" t="s">
        <v>111</v>
      </c>
      <c r="AU491" s="192" t="s">
        <v>6</v>
      </c>
      <c r="AV491" s="11" t="s">
        <v>107</v>
      </c>
      <c r="AW491" s="11" t="s">
        <v>31</v>
      </c>
      <c r="AX491" s="11" t="s">
        <v>76</v>
      </c>
      <c r="AY491" s="192" t="s">
        <v>108</v>
      </c>
    </row>
    <row r="492" spans="1:65" s="2" customFormat="1" ht="21.6" customHeight="1">
      <c r="A492" s="31"/>
      <c r="B492" s="32"/>
      <c r="C492" s="154" t="s">
        <v>695</v>
      </c>
      <c r="D492" s="154" t="s">
        <v>102</v>
      </c>
      <c r="E492" s="155" t="s">
        <v>696</v>
      </c>
      <c r="F492" s="156" t="s">
        <v>697</v>
      </c>
      <c r="G492" s="157" t="s">
        <v>188</v>
      </c>
      <c r="H492" s="158">
        <v>14</v>
      </c>
      <c r="I492" s="159"/>
      <c r="J492" s="158">
        <f>ROUND(I492*H492,15)</f>
        <v>0</v>
      </c>
      <c r="K492" s="156" t="s">
        <v>106</v>
      </c>
      <c r="L492" s="36"/>
      <c r="M492" s="160" t="s">
        <v>18</v>
      </c>
      <c r="N492" s="161" t="s">
        <v>40</v>
      </c>
      <c r="O492" s="61"/>
      <c r="P492" s="162">
        <f>O492*H492</f>
        <v>0</v>
      </c>
      <c r="Q492" s="162">
        <v>0</v>
      </c>
      <c r="R492" s="162">
        <f>Q492*H492</f>
        <v>0</v>
      </c>
      <c r="S492" s="162">
        <v>0</v>
      </c>
      <c r="T492" s="163">
        <f>S492*H492</f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164" t="s">
        <v>107</v>
      </c>
      <c r="AT492" s="164" t="s">
        <v>102</v>
      </c>
      <c r="AU492" s="164" t="s">
        <v>6</v>
      </c>
      <c r="AY492" s="14" t="s">
        <v>108</v>
      </c>
      <c r="BE492" s="165">
        <f>IF(N492="základní",J492,0)</f>
        <v>0</v>
      </c>
      <c r="BF492" s="165">
        <f>IF(N492="snížená",J492,0)</f>
        <v>0</v>
      </c>
      <c r="BG492" s="165">
        <f>IF(N492="zákl. přenesená",J492,0)</f>
        <v>0</v>
      </c>
      <c r="BH492" s="165">
        <f>IF(N492="sníž. přenesená",J492,0)</f>
        <v>0</v>
      </c>
      <c r="BI492" s="165">
        <f>IF(N492="nulová",J492,0)</f>
        <v>0</v>
      </c>
      <c r="BJ492" s="14" t="s">
        <v>76</v>
      </c>
      <c r="BK492" s="166">
        <f>ROUND(I492*H492,15)</f>
        <v>0</v>
      </c>
      <c r="BL492" s="14" t="s">
        <v>107</v>
      </c>
      <c r="BM492" s="164" t="s">
        <v>698</v>
      </c>
    </row>
    <row r="493" spans="1:65" s="2" customFormat="1" ht="19.2">
      <c r="A493" s="31"/>
      <c r="B493" s="32"/>
      <c r="C493" s="33"/>
      <c r="D493" s="167" t="s">
        <v>109</v>
      </c>
      <c r="E493" s="33"/>
      <c r="F493" s="168" t="s">
        <v>699</v>
      </c>
      <c r="G493" s="33"/>
      <c r="H493" s="33"/>
      <c r="I493" s="105"/>
      <c r="J493" s="33"/>
      <c r="K493" s="33"/>
      <c r="L493" s="36"/>
      <c r="M493" s="169"/>
      <c r="N493" s="170"/>
      <c r="O493" s="61"/>
      <c r="P493" s="61"/>
      <c r="Q493" s="61"/>
      <c r="R493" s="61"/>
      <c r="S493" s="61"/>
      <c r="T493" s="62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T493" s="14" t="s">
        <v>109</v>
      </c>
      <c r="AU493" s="14" t="s">
        <v>6</v>
      </c>
    </row>
    <row r="494" spans="1:65" s="10" customFormat="1" ht="10.199999999999999">
      <c r="B494" s="171"/>
      <c r="C494" s="172"/>
      <c r="D494" s="167" t="s">
        <v>111</v>
      </c>
      <c r="E494" s="173" t="s">
        <v>18</v>
      </c>
      <c r="F494" s="174" t="s">
        <v>700</v>
      </c>
      <c r="G494" s="172"/>
      <c r="H494" s="175">
        <v>14</v>
      </c>
      <c r="I494" s="176"/>
      <c r="J494" s="172"/>
      <c r="K494" s="172"/>
      <c r="L494" s="177"/>
      <c r="M494" s="178"/>
      <c r="N494" s="179"/>
      <c r="O494" s="179"/>
      <c r="P494" s="179"/>
      <c r="Q494" s="179"/>
      <c r="R494" s="179"/>
      <c r="S494" s="179"/>
      <c r="T494" s="180"/>
      <c r="AT494" s="181" t="s">
        <v>111</v>
      </c>
      <c r="AU494" s="181" t="s">
        <v>6</v>
      </c>
      <c r="AV494" s="10" t="s">
        <v>78</v>
      </c>
      <c r="AW494" s="10" t="s">
        <v>31</v>
      </c>
      <c r="AX494" s="10" t="s">
        <v>6</v>
      </c>
      <c r="AY494" s="181" t="s">
        <v>108</v>
      </c>
    </row>
    <row r="495" spans="1:65" s="11" customFormat="1" ht="10.199999999999999">
      <c r="B495" s="182"/>
      <c r="C495" s="183"/>
      <c r="D495" s="167" t="s">
        <v>111</v>
      </c>
      <c r="E495" s="184" t="s">
        <v>18</v>
      </c>
      <c r="F495" s="185" t="s">
        <v>113</v>
      </c>
      <c r="G495" s="183"/>
      <c r="H495" s="186">
        <v>14</v>
      </c>
      <c r="I495" s="187"/>
      <c r="J495" s="183"/>
      <c r="K495" s="183"/>
      <c r="L495" s="188"/>
      <c r="M495" s="189"/>
      <c r="N495" s="190"/>
      <c r="O495" s="190"/>
      <c r="P495" s="190"/>
      <c r="Q495" s="190"/>
      <c r="R495" s="190"/>
      <c r="S495" s="190"/>
      <c r="T495" s="191"/>
      <c r="AT495" s="192" t="s">
        <v>111</v>
      </c>
      <c r="AU495" s="192" t="s">
        <v>6</v>
      </c>
      <c r="AV495" s="11" t="s">
        <v>107</v>
      </c>
      <c r="AW495" s="11" t="s">
        <v>31</v>
      </c>
      <c r="AX495" s="11" t="s">
        <v>76</v>
      </c>
      <c r="AY495" s="192" t="s">
        <v>108</v>
      </c>
    </row>
    <row r="496" spans="1:65" s="2" customFormat="1" ht="21.6" customHeight="1">
      <c r="A496" s="31"/>
      <c r="B496" s="32"/>
      <c r="C496" s="193" t="s">
        <v>407</v>
      </c>
      <c r="D496" s="193" t="s">
        <v>193</v>
      </c>
      <c r="E496" s="194" t="s">
        <v>701</v>
      </c>
      <c r="F496" s="195" t="s">
        <v>702</v>
      </c>
      <c r="G496" s="196" t="s">
        <v>188</v>
      </c>
      <c r="H496" s="197">
        <v>14</v>
      </c>
      <c r="I496" s="198"/>
      <c r="J496" s="197">
        <f>ROUND(I496*H496,15)</f>
        <v>0</v>
      </c>
      <c r="K496" s="195" t="s">
        <v>106</v>
      </c>
      <c r="L496" s="199"/>
      <c r="M496" s="200" t="s">
        <v>18</v>
      </c>
      <c r="N496" s="201" t="s">
        <v>40</v>
      </c>
      <c r="O496" s="61"/>
      <c r="P496" s="162">
        <f>O496*H496</f>
        <v>0</v>
      </c>
      <c r="Q496" s="162">
        <v>0</v>
      </c>
      <c r="R496" s="162">
        <f>Q496*H496</f>
        <v>0</v>
      </c>
      <c r="S496" s="162">
        <v>0</v>
      </c>
      <c r="T496" s="163">
        <f>S496*H496</f>
        <v>0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164" t="s">
        <v>129</v>
      </c>
      <c r="AT496" s="164" t="s">
        <v>193</v>
      </c>
      <c r="AU496" s="164" t="s">
        <v>6</v>
      </c>
      <c r="AY496" s="14" t="s">
        <v>108</v>
      </c>
      <c r="BE496" s="165">
        <f>IF(N496="základní",J496,0)</f>
        <v>0</v>
      </c>
      <c r="BF496" s="165">
        <f>IF(N496="snížená",J496,0)</f>
        <v>0</v>
      </c>
      <c r="BG496" s="165">
        <f>IF(N496="zákl. přenesená",J496,0)</f>
        <v>0</v>
      </c>
      <c r="BH496" s="165">
        <f>IF(N496="sníž. přenesená",J496,0)</f>
        <v>0</v>
      </c>
      <c r="BI496" s="165">
        <f>IF(N496="nulová",J496,0)</f>
        <v>0</v>
      </c>
      <c r="BJ496" s="14" t="s">
        <v>76</v>
      </c>
      <c r="BK496" s="166">
        <f>ROUND(I496*H496,15)</f>
        <v>0</v>
      </c>
      <c r="BL496" s="14" t="s">
        <v>107</v>
      </c>
      <c r="BM496" s="164" t="s">
        <v>703</v>
      </c>
    </row>
    <row r="497" spans="1:65" s="2" customFormat="1" ht="19.2">
      <c r="A497" s="31"/>
      <c r="B497" s="32"/>
      <c r="C497" s="33"/>
      <c r="D497" s="167" t="s">
        <v>109</v>
      </c>
      <c r="E497" s="33"/>
      <c r="F497" s="168" t="s">
        <v>702</v>
      </c>
      <c r="G497" s="33"/>
      <c r="H497" s="33"/>
      <c r="I497" s="105"/>
      <c r="J497" s="33"/>
      <c r="K497" s="33"/>
      <c r="L497" s="36"/>
      <c r="M497" s="169"/>
      <c r="N497" s="170"/>
      <c r="O497" s="61"/>
      <c r="P497" s="61"/>
      <c r="Q497" s="61"/>
      <c r="R497" s="61"/>
      <c r="S497" s="61"/>
      <c r="T497" s="62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T497" s="14" t="s">
        <v>109</v>
      </c>
      <c r="AU497" s="14" t="s">
        <v>6</v>
      </c>
    </row>
    <row r="498" spans="1:65" s="10" customFormat="1" ht="10.199999999999999">
      <c r="B498" s="171"/>
      <c r="C498" s="172"/>
      <c r="D498" s="167" t="s">
        <v>111</v>
      </c>
      <c r="E498" s="173" t="s">
        <v>18</v>
      </c>
      <c r="F498" s="174" t="s">
        <v>704</v>
      </c>
      <c r="G498" s="172"/>
      <c r="H498" s="175">
        <v>14</v>
      </c>
      <c r="I498" s="176"/>
      <c r="J498" s="172"/>
      <c r="K498" s="172"/>
      <c r="L498" s="177"/>
      <c r="M498" s="178"/>
      <c r="N498" s="179"/>
      <c r="O498" s="179"/>
      <c r="P498" s="179"/>
      <c r="Q498" s="179"/>
      <c r="R498" s="179"/>
      <c r="S498" s="179"/>
      <c r="T498" s="180"/>
      <c r="AT498" s="181" t="s">
        <v>111</v>
      </c>
      <c r="AU498" s="181" t="s">
        <v>6</v>
      </c>
      <c r="AV498" s="10" t="s">
        <v>78</v>
      </c>
      <c r="AW498" s="10" t="s">
        <v>31</v>
      </c>
      <c r="AX498" s="10" t="s">
        <v>6</v>
      </c>
      <c r="AY498" s="181" t="s">
        <v>108</v>
      </c>
    </row>
    <row r="499" spans="1:65" s="11" customFormat="1" ht="10.199999999999999">
      <c r="B499" s="182"/>
      <c r="C499" s="183"/>
      <c r="D499" s="167" t="s">
        <v>111</v>
      </c>
      <c r="E499" s="184" t="s">
        <v>18</v>
      </c>
      <c r="F499" s="185" t="s">
        <v>113</v>
      </c>
      <c r="G499" s="183"/>
      <c r="H499" s="186">
        <v>14</v>
      </c>
      <c r="I499" s="187"/>
      <c r="J499" s="183"/>
      <c r="K499" s="183"/>
      <c r="L499" s="188"/>
      <c r="M499" s="189"/>
      <c r="N499" s="190"/>
      <c r="O499" s="190"/>
      <c r="P499" s="190"/>
      <c r="Q499" s="190"/>
      <c r="R499" s="190"/>
      <c r="S499" s="190"/>
      <c r="T499" s="191"/>
      <c r="AT499" s="192" t="s">
        <v>111</v>
      </c>
      <c r="AU499" s="192" t="s">
        <v>6</v>
      </c>
      <c r="AV499" s="11" t="s">
        <v>107</v>
      </c>
      <c r="AW499" s="11" t="s">
        <v>31</v>
      </c>
      <c r="AX499" s="11" t="s">
        <v>76</v>
      </c>
      <c r="AY499" s="192" t="s">
        <v>108</v>
      </c>
    </row>
    <row r="500" spans="1:65" s="2" customFormat="1" ht="14.4" customHeight="1">
      <c r="A500" s="31"/>
      <c r="B500" s="32"/>
      <c r="C500" s="154" t="s">
        <v>705</v>
      </c>
      <c r="D500" s="154" t="s">
        <v>102</v>
      </c>
      <c r="E500" s="155" t="s">
        <v>706</v>
      </c>
      <c r="F500" s="156" t="s">
        <v>707</v>
      </c>
      <c r="G500" s="157" t="s">
        <v>188</v>
      </c>
      <c r="H500" s="158">
        <v>52</v>
      </c>
      <c r="I500" s="159"/>
      <c r="J500" s="158">
        <f>ROUND(I500*H500,15)</f>
        <v>0</v>
      </c>
      <c r="K500" s="156" t="s">
        <v>106</v>
      </c>
      <c r="L500" s="36"/>
      <c r="M500" s="160" t="s">
        <v>18</v>
      </c>
      <c r="N500" s="161" t="s">
        <v>40</v>
      </c>
      <c r="O500" s="61"/>
      <c r="P500" s="162">
        <f>O500*H500</f>
        <v>0</v>
      </c>
      <c r="Q500" s="162">
        <v>0</v>
      </c>
      <c r="R500" s="162">
        <f>Q500*H500</f>
        <v>0</v>
      </c>
      <c r="S500" s="162">
        <v>0</v>
      </c>
      <c r="T500" s="163">
        <f>S500*H500</f>
        <v>0</v>
      </c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R500" s="164" t="s">
        <v>107</v>
      </c>
      <c r="AT500" s="164" t="s">
        <v>102</v>
      </c>
      <c r="AU500" s="164" t="s">
        <v>6</v>
      </c>
      <c r="AY500" s="14" t="s">
        <v>108</v>
      </c>
      <c r="BE500" s="165">
        <f>IF(N500="základní",J500,0)</f>
        <v>0</v>
      </c>
      <c r="BF500" s="165">
        <f>IF(N500="snížená",J500,0)</f>
        <v>0</v>
      </c>
      <c r="BG500" s="165">
        <f>IF(N500="zákl. přenesená",J500,0)</f>
        <v>0</v>
      </c>
      <c r="BH500" s="165">
        <f>IF(N500="sníž. přenesená",J500,0)</f>
        <v>0</v>
      </c>
      <c r="BI500" s="165">
        <f>IF(N500="nulová",J500,0)</f>
        <v>0</v>
      </c>
      <c r="BJ500" s="14" t="s">
        <v>76</v>
      </c>
      <c r="BK500" s="166">
        <f>ROUND(I500*H500,15)</f>
        <v>0</v>
      </c>
      <c r="BL500" s="14" t="s">
        <v>107</v>
      </c>
      <c r="BM500" s="164" t="s">
        <v>708</v>
      </c>
    </row>
    <row r="501" spans="1:65" s="2" customFormat="1" ht="10.199999999999999">
      <c r="A501" s="31"/>
      <c r="B501" s="32"/>
      <c r="C501" s="33"/>
      <c r="D501" s="167" t="s">
        <v>109</v>
      </c>
      <c r="E501" s="33"/>
      <c r="F501" s="168" t="s">
        <v>707</v>
      </c>
      <c r="G501" s="33"/>
      <c r="H501" s="33"/>
      <c r="I501" s="105"/>
      <c r="J501" s="33"/>
      <c r="K501" s="33"/>
      <c r="L501" s="36"/>
      <c r="M501" s="169"/>
      <c r="N501" s="170"/>
      <c r="O501" s="61"/>
      <c r="P501" s="61"/>
      <c r="Q501" s="61"/>
      <c r="R501" s="61"/>
      <c r="S501" s="61"/>
      <c r="T501" s="62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4" t="s">
        <v>109</v>
      </c>
      <c r="AU501" s="14" t="s">
        <v>6</v>
      </c>
    </row>
    <row r="502" spans="1:65" s="10" customFormat="1" ht="10.199999999999999">
      <c r="B502" s="171"/>
      <c r="C502" s="172"/>
      <c r="D502" s="167" t="s">
        <v>111</v>
      </c>
      <c r="E502" s="173" t="s">
        <v>18</v>
      </c>
      <c r="F502" s="174" t="s">
        <v>709</v>
      </c>
      <c r="G502" s="172"/>
      <c r="H502" s="175">
        <v>52</v>
      </c>
      <c r="I502" s="176"/>
      <c r="J502" s="172"/>
      <c r="K502" s="172"/>
      <c r="L502" s="177"/>
      <c r="M502" s="178"/>
      <c r="N502" s="179"/>
      <c r="O502" s="179"/>
      <c r="P502" s="179"/>
      <c r="Q502" s="179"/>
      <c r="R502" s="179"/>
      <c r="S502" s="179"/>
      <c r="T502" s="180"/>
      <c r="AT502" s="181" t="s">
        <v>111</v>
      </c>
      <c r="AU502" s="181" t="s">
        <v>6</v>
      </c>
      <c r="AV502" s="10" t="s">
        <v>78</v>
      </c>
      <c r="AW502" s="10" t="s">
        <v>31</v>
      </c>
      <c r="AX502" s="10" t="s">
        <v>6</v>
      </c>
      <c r="AY502" s="181" t="s">
        <v>108</v>
      </c>
    </row>
    <row r="503" spans="1:65" s="11" customFormat="1" ht="10.199999999999999">
      <c r="B503" s="182"/>
      <c r="C503" s="183"/>
      <c r="D503" s="167" t="s">
        <v>111</v>
      </c>
      <c r="E503" s="184" t="s">
        <v>18</v>
      </c>
      <c r="F503" s="185" t="s">
        <v>113</v>
      </c>
      <c r="G503" s="183"/>
      <c r="H503" s="186">
        <v>52</v>
      </c>
      <c r="I503" s="187"/>
      <c r="J503" s="183"/>
      <c r="K503" s="183"/>
      <c r="L503" s="188"/>
      <c r="M503" s="189"/>
      <c r="N503" s="190"/>
      <c r="O503" s="190"/>
      <c r="P503" s="190"/>
      <c r="Q503" s="190"/>
      <c r="R503" s="190"/>
      <c r="S503" s="190"/>
      <c r="T503" s="191"/>
      <c r="AT503" s="192" t="s">
        <v>111</v>
      </c>
      <c r="AU503" s="192" t="s">
        <v>6</v>
      </c>
      <c r="AV503" s="11" t="s">
        <v>107</v>
      </c>
      <c r="AW503" s="11" t="s">
        <v>31</v>
      </c>
      <c r="AX503" s="11" t="s">
        <v>76</v>
      </c>
      <c r="AY503" s="192" t="s">
        <v>108</v>
      </c>
    </row>
    <row r="504" spans="1:65" s="2" customFormat="1" ht="21.6" customHeight="1">
      <c r="A504" s="31"/>
      <c r="B504" s="32"/>
      <c r="C504" s="193" t="s">
        <v>413</v>
      </c>
      <c r="D504" s="193" t="s">
        <v>193</v>
      </c>
      <c r="E504" s="194" t="s">
        <v>710</v>
      </c>
      <c r="F504" s="195" t="s">
        <v>711</v>
      </c>
      <c r="G504" s="196" t="s">
        <v>188</v>
      </c>
      <c r="H504" s="197">
        <v>52</v>
      </c>
      <c r="I504" s="198"/>
      <c r="J504" s="197">
        <f>ROUND(I504*H504,15)</f>
        <v>0</v>
      </c>
      <c r="K504" s="195" t="s">
        <v>106</v>
      </c>
      <c r="L504" s="199"/>
      <c r="M504" s="200" t="s">
        <v>18</v>
      </c>
      <c r="N504" s="201" t="s">
        <v>40</v>
      </c>
      <c r="O504" s="61"/>
      <c r="P504" s="162">
        <f>O504*H504</f>
        <v>0</v>
      </c>
      <c r="Q504" s="162">
        <v>0</v>
      </c>
      <c r="R504" s="162">
        <f>Q504*H504</f>
        <v>0</v>
      </c>
      <c r="S504" s="162">
        <v>0</v>
      </c>
      <c r="T504" s="163">
        <f>S504*H504</f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164" t="s">
        <v>129</v>
      </c>
      <c r="AT504" s="164" t="s">
        <v>193</v>
      </c>
      <c r="AU504" s="164" t="s">
        <v>6</v>
      </c>
      <c r="AY504" s="14" t="s">
        <v>108</v>
      </c>
      <c r="BE504" s="165">
        <f>IF(N504="základní",J504,0)</f>
        <v>0</v>
      </c>
      <c r="BF504" s="165">
        <f>IF(N504="snížená",J504,0)</f>
        <v>0</v>
      </c>
      <c r="BG504" s="165">
        <f>IF(N504="zákl. přenesená",J504,0)</f>
        <v>0</v>
      </c>
      <c r="BH504" s="165">
        <f>IF(N504="sníž. přenesená",J504,0)</f>
        <v>0</v>
      </c>
      <c r="BI504" s="165">
        <f>IF(N504="nulová",J504,0)</f>
        <v>0</v>
      </c>
      <c r="BJ504" s="14" t="s">
        <v>76</v>
      </c>
      <c r="BK504" s="166">
        <f>ROUND(I504*H504,15)</f>
        <v>0</v>
      </c>
      <c r="BL504" s="14" t="s">
        <v>107</v>
      </c>
      <c r="BM504" s="164" t="s">
        <v>712</v>
      </c>
    </row>
    <row r="505" spans="1:65" s="2" customFormat="1" ht="19.2">
      <c r="A505" s="31"/>
      <c r="B505" s="32"/>
      <c r="C505" s="33"/>
      <c r="D505" s="167" t="s">
        <v>109</v>
      </c>
      <c r="E505" s="33"/>
      <c r="F505" s="168" t="s">
        <v>711</v>
      </c>
      <c r="G505" s="33"/>
      <c r="H505" s="33"/>
      <c r="I505" s="105"/>
      <c r="J505" s="33"/>
      <c r="K505" s="33"/>
      <c r="L505" s="36"/>
      <c r="M505" s="169"/>
      <c r="N505" s="170"/>
      <c r="O505" s="61"/>
      <c r="P505" s="61"/>
      <c r="Q505" s="61"/>
      <c r="R505" s="61"/>
      <c r="S505" s="61"/>
      <c r="T505" s="62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T505" s="14" t="s">
        <v>109</v>
      </c>
      <c r="AU505" s="14" t="s">
        <v>6</v>
      </c>
    </row>
    <row r="506" spans="1:65" s="2" customFormat="1" ht="32.4" customHeight="1">
      <c r="A506" s="31"/>
      <c r="B506" s="32"/>
      <c r="C506" s="154" t="s">
        <v>713</v>
      </c>
      <c r="D506" s="154" t="s">
        <v>102</v>
      </c>
      <c r="E506" s="155" t="s">
        <v>714</v>
      </c>
      <c r="F506" s="156" t="s">
        <v>715</v>
      </c>
      <c r="G506" s="157" t="s">
        <v>121</v>
      </c>
      <c r="H506" s="158">
        <v>1320</v>
      </c>
      <c r="I506" s="159"/>
      <c r="J506" s="158">
        <f>ROUND(I506*H506,15)</f>
        <v>0</v>
      </c>
      <c r="K506" s="156" t="s">
        <v>106</v>
      </c>
      <c r="L506" s="36"/>
      <c r="M506" s="160" t="s">
        <v>18</v>
      </c>
      <c r="N506" s="161" t="s">
        <v>40</v>
      </c>
      <c r="O506" s="61"/>
      <c r="P506" s="162">
        <f>O506*H506</f>
        <v>0</v>
      </c>
      <c r="Q506" s="162">
        <v>0</v>
      </c>
      <c r="R506" s="162">
        <f>Q506*H506</f>
        <v>0</v>
      </c>
      <c r="S506" s="162">
        <v>0</v>
      </c>
      <c r="T506" s="163">
        <f>S506*H506</f>
        <v>0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164" t="s">
        <v>107</v>
      </c>
      <c r="AT506" s="164" t="s">
        <v>102</v>
      </c>
      <c r="AU506" s="164" t="s">
        <v>6</v>
      </c>
      <c r="AY506" s="14" t="s">
        <v>108</v>
      </c>
      <c r="BE506" s="165">
        <f>IF(N506="základní",J506,0)</f>
        <v>0</v>
      </c>
      <c r="BF506" s="165">
        <f>IF(N506="snížená",J506,0)</f>
        <v>0</v>
      </c>
      <c r="BG506" s="165">
        <f>IF(N506="zákl. přenesená",J506,0)</f>
        <v>0</v>
      </c>
      <c r="BH506" s="165">
        <f>IF(N506="sníž. přenesená",J506,0)</f>
        <v>0</v>
      </c>
      <c r="BI506" s="165">
        <f>IF(N506="nulová",J506,0)</f>
        <v>0</v>
      </c>
      <c r="BJ506" s="14" t="s">
        <v>76</v>
      </c>
      <c r="BK506" s="166">
        <f>ROUND(I506*H506,15)</f>
        <v>0</v>
      </c>
      <c r="BL506" s="14" t="s">
        <v>107</v>
      </c>
      <c r="BM506" s="164" t="s">
        <v>716</v>
      </c>
    </row>
    <row r="507" spans="1:65" s="2" customFormat="1" ht="19.2">
      <c r="A507" s="31"/>
      <c r="B507" s="32"/>
      <c r="C507" s="33"/>
      <c r="D507" s="167" t="s">
        <v>109</v>
      </c>
      <c r="E507" s="33"/>
      <c r="F507" s="168" t="s">
        <v>717</v>
      </c>
      <c r="G507" s="33"/>
      <c r="H507" s="33"/>
      <c r="I507" s="105"/>
      <c r="J507" s="33"/>
      <c r="K507" s="33"/>
      <c r="L507" s="36"/>
      <c r="M507" s="169"/>
      <c r="N507" s="170"/>
      <c r="O507" s="61"/>
      <c r="P507" s="61"/>
      <c r="Q507" s="61"/>
      <c r="R507" s="61"/>
      <c r="S507" s="61"/>
      <c r="T507" s="62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T507" s="14" t="s">
        <v>109</v>
      </c>
      <c r="AU507" s="14" t="s">
        <v>6</v>
      </c>
    </row>
    <row r="508" spans="1:65" s="10" customFormat="1" ht="10.199999999999999">
      <c r="B508" s="171"/>
      <c r="C508" s="172"/>
      <c r="D508" s="167" t="s">
        <v>111</v>
      </c>
      <c r="E508" s="173" t="s">
        <v>18</v>
      </c>
      <c r="F508" s="174" t="s">
        <v>688</v>
      </c>
      <c r="G508" s="172"/>
      <c r="H508" s="175">
        <v>880</v>
      </c>
      <c r="I508" s="176"/>
      <c r="J508" s="172"/>
      <c r="K508" s="172"/>
      <c r="L508" s="177"/>
      <c r="M508" s="178"/>
      <c r="N508" s="179"/>
      <c r="O508" s="179"/>
      <c r="P508" s="179"/>
      <c r="Q508" s="179"/>
      <c r="R508" s="179"/>
      <c r="S508" s="179"/>
      <c r="T508" s="180"/>
      <c r="AT508" s="181" t="s">
        <v>111</v>
      </c>
      <c r="AU508" s="181" t="s">
        <v>6</v>
      </c>
      <c r="AV508" s="10" t="s">
        <v>78</v>
      </c>
      <c r="AW508" s="10" t="s">
        <v>31</v>
      </c>
      <c r="AX508" s="10" t="s">
        <v>6</v>
      </c>
      <c r="AY508" s="181" t="s">
        <v>108</v>
      </c>
    </row>
    <row r="509" spans="1:65" s="10" customFormat="1" ht="10.199999999999999">
      <c r="B509" s="171"/>
      <c r="C509" s="172"/>
      <c r="D509" s="167" t="s">
        <v>111</v>
      </c>
      <c r="E509" s="173" t="s">
        <v>18</v>
      </c>
      <c r="F509" s="174" t="s">
        <v>689</v>
      </c>
      <c r="G509" s="172"/>
      <c r="H509" s="175">
        <v>440</v>
      </c>
      <c r="I509" s="176"/>
      <c r="J509" s="172"/>
      <c r="K509" s="172"/>
      <c r="L509" s="177"/>
      <c r="M509" s="178"/>
      <c r="N509" s="179"/>
      <c r="O509" s="179"/>
      <c r="P509" s="179"/>
      <c r="Q509" s="179"/>
      <c r="R509" s="179"/>
      <c r="S509" s="179"/>
      <c r="T509" s="180"/>
      <c r="AT509" s="181" t="s">
        <v>111</v>
      </c>
      <c r="AU509" s="181" t="s">
        <v>6</v>
      </c>
      <c r="AV509" s="10" t="s">
        <v>78</v>
      </c>
      <c r="AW509" s="10" t="s">
        <v>31</v>
      </c>
      <c r="AX509" s="10" t="s">
        <v>6</v>
      </c>
      <c r="AY509" s="181" t="s">
        <v>108</v>
      </c>
    </row>
    <row r="510" spans="1:65" s="11" customFormat="1" ht="10.199999999999999">
      <c r="B510" s="182"/>
      <c r="C510" s="183"/>
      <c r="D510" s="167" t="s">
        <v>111</v>
      </c>
      <c r="E510" s="184" t="s">
        <v>18</v>
      </c>
      <c r="F510" s="185" t="s">
        <v>113</v>
      </c>
      <c r="G510" s="183"/>
      <c r="H510" s="186">
        <v>1320</v>
      </c>
      <c r="I510" s="187"/>
      <c r="J510" s="183"/>
      <c r="K510" s="183"/>
      <c r="L510" s="188"/>
      <c r="M510" s="189"/>
      <c r="N510" s="190"/>
      <c r="O510" s="190"/>
      <c r="P510" s="190"/>
      <c r="Q510" s="190"/>
      <c r="R510" s="190"/>
      <c r="S510" s="190"/>
      <c r="T510" s="191"/>
      <c r="AT510" s="192" t="s">
        <v>111</v>
      </c>
      <c r="AU510" s="192" t="s">
        <v>6</v>
      </c>
      <c r="AV510" s="11" t="s">
        <v>107</v>
      </c>
      <c r="AW510" s="11" t="s">
        <v>31</v>
      </c>
      <c r="AX510" s="11" t="s">
        <v>76</v>
      </c>
      <c r="AY510" s="192" t="s">
        <v>108</v>
      </c>
    </row>
    <row r="511" spans="1:65" s="2" customFormat="1" ht="21.6" customHeight="1">
      <c r="A511" s="31"/>
      <c r="B511" s="32"/>
      <c r="C511" s="154" t="s">
        <v>417</v>
      </c>
      <c r="D511" s="154" t="s">
        <v>102</v>
      </c>
      <c r="E511" s="155" t="s">
        <v>718</v>
      </c>
      <c r="F511" s="156" t="s">
        <v>719</v>
      </c>
      <c r="G511" s="157" t="s">
        <v>188</v>
      </c>
      <c r="H511" s="158">
        <v>120.63</v>
      </c>
      <c r="I511" s="159"/>
      <c r="J511" s="158">
        <f>ROUND(I511*H511,15)</f>
        <v>0</v>
      </c>
      <c r="K511" s="156" t="s">
        <v>106</v>
      </c>
      <c r="L511" s="36"/>
      <c r="M511" s="160" t="s">
        <v>18</v>
      </c>
      <c r="N511" s="161" t="s">
        <v>40</v>
      </c>
      <c r="O511" s="61"/>
      <c r="P511" s="162">
        <f>O511*H511</f>
        <v>0</v>
      </c>
      <c r="Q511" s="162">
        <v>0</v>
      </c>
      <c r="R511" s="162">
        <f>Q511*H511</f>
        <v>0</v>
      </c>
      <c r="S511" s="162">
        <v>0</v>
      </c>
      <c r="T511" s="163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64" t="s">
        <v>107</v>
      </c>
      <c r="AT511" s="164" t="s">
        <v>102</v>
      </c>
      <c r="AU511" s="164" t="s">
        <v>6</v>
      </c>
      <c r="AY511" s="14" t="s">
        <v>108</v>
      </c>
      <c r="BE511" s="165">
        <f>IF(N511="základní",J511,0)</f>
        <v>0</v>
      </c>
      <c r="BF511" s="165">
        <f>IF(N511="snížená",J511,0)</f>
        <v>0</v>
      </c>
      <c r="BG511" s="165">
        <f>IF(N511="zákl. přenesená",J511,0)</f>
        <v>0</v>
      </c>
      <c r="BH511" s="165">
        <f>IF(N511="sníž. přenesená",J511,0)</f>
        <v>0</v>
      </c>
      <c r="BI511" s="165">
        <f>IF(N511="nulová",J511,0)</f>
        <v>0</v>
      </c>
      <c r="BJ511" s="14" t="s">
        <v>76</v>
      </c>
      <c r="BK511" s="166">
        <f>ROUND(I511*H511,15)</f>
        <v>0</v>
      </c>
      <c r="BL511" s="14" t="s">
        <v>107</v>
      </c>
      <c r="BM511" s="164" t="s">
        <v>720</v>
      </c>
    </row>
    <row r="512" spans="1:65" s="2" customFormat="1" ht="38.4">
      <c r="A512" s="31"/>
      <c r="B512" s="32"/>
      <c r="C512" s="33"/>
      <c r="D512" s="167" t="s">
        <v>109</v>
      </c>
      <c r="E512" s="33"/>
      <c r="F512" s="168" t="s">
        <v>721</v>
      </c>
      <c r="G512" s="33"/>
      <c r="H512" s="33"/>
      <c r="I512" s="105"/>
      <c r="J512" s="33"/>
      <c r="K512" s="33"/>
      <c r="L512" s="36"/>
      <c r="M512" s="169"/>
      <c r="N512" s="170"/>
      <c r="O512" s="61"/>
      <c r="P512" s="61"/>
      <c r="Q512" s="61"/>
      <c r="R512" s="61"/>
      <c r="S512" s="61"/>
      <c r="T512" s="62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109</v>
      </c>
      <c r="AU512" s="14" t="s">
        <v>6</v>
      </c>
    </row>
    <row r="513" spans="1:65" s="10" customFormat="1" ht="10.199999999999999">
      <c r="B513" s="171"/>
      <c r="C513" s="172"/>
      <c r="D513" s="167" t="s">
        <v>111</v>
      </c>
      <c r="E513" s="173" t="s">
        <v>18</v>
      </c>
      <c r="F513" s="174" t="s">
        <v>722</v>
      </c>
      <c r="G513" s="172"/>
      <c r="H513" s="175">
        <v>20.63</v>
      </c>
      <c r="I513" s="176"/>
      <c r="J513" s="172"/>
      <c r="K513" s="172"/>
      <c r="L513" s="177"/>
      <c r="M513" s="178"/>
      <c r="N513" s="179"/>
      <c r="O513" s="179"/>
      <c r="P513" s="179"/>
      <c r="Q513" s="179"/>
      <c r="R513" s="179"/>
      <c r="S513" s="179"/>
      <c r="T513" s="180"/>
      <c r="AT513" s="181" t="s">
        <v>111</v>
      </c>
      <c r="AU513" s="181" t="s">
        <v>6</v>
      </c>
      <c r="AV513" s="10" t="s">
        <v>78</v>
      </c>
      <c r="AW513" s="10" t="s">
        <v>31</v>
      </c>
      <c r="AX513" s="10" t="s">
        <v>6</v>
      </c>
      <c r="AY513" s="181" t="s">
        <v>108</v>
      </c>
    </row>
    <row r="514" spans="1:65" s="10" customFormat="1" ht="10.199999999999999">
      <c r="B514" s="171"/>
      <c r="C514" s="172"/>
      <c r="D514" s="167" t="s">
        <v>111</v>
      </c>
      <c r="E514" s="173" t="s">
        <v>18</v>
      </c>
      <c r="F514" s="174" t="s">
        <v>723</v>
      </c>
      <c r="G514" s="172"/>
      <c r="H514" s="175">
        <v>100</v>
      </c>
      <c r="I514" s="176"/>
      <c r="J514" s="172"/>
      <c r="K514" s="172"/>
      <c r="L514" s="177"/>
      <c r="M514" s="178"/>
      <c r="N514" s="179"/>
      <c r="O514" s="179"/>
      <c r="P514" s="179"/>
      <c r="Q514" s="179"/>
      <c r="R514" s="179"/>
      <c r="S514" s="179"/>
      <c r="T514" s="180"/>
      <c r="AT514" s="181" t="s">
        <v>111</v>
      </c>
      <c r="AU514" s="181" t="s">
        <v>6</v>
      </c>
      <c r="AV514" s="10" t="s">
        <v>78</v>
      </c>
      <c r="AW514" s="10" t="s">
        <v>31</v>
      </c>
      <c r="AX514" s="10" t="s">
        <v>6</v>
      </c>
      <c r="AY514" s="181" t="s">
        <v>108</v>
      </c>
    </row>
    <row r="515" spans="1:65" s="11" customFormat="1" ht="10.199999999999999">
      <c r="B515" s="182"/>
      <c r="C515" s="183"/>
      <c r="D515" s="167" t="s">
        <v>111</v>
      </c>
      <c r="E515" s="184" t="s">
        <v>18</v>
      </c>
      <c r="F515" s="185" t="s">
        <v>113</v>
      </c>
      <c r="G515" s="183"/>
      <c r="H515" s="186">
        <v>120.63</v>
      </c>
      <c r="I515" s="187"/>
      <c r="J515" s="183"/>
      <c r="K515" s="183"/>
      <c r="L515" s="188"/>
      <c r="M515" s="189"/>
      <c r="N515" s="190"/>
      <c r="O515" s="190"/>
      <c r="P515" s="190"/>
      <c r="Q515" s="190"/>
      <c r="R515" s="190"/>
      <c r="S515" s="190"/>
      <c r="T515" s="191"/>
      <c r="AT515" s="192" t="s">
        <v>111</v>
      </c>
      <c r="AU515" s="192" t="s">
        <v>6</v>
      </c>
      <c r="AV515" s="11" t="s">
        <v>107</v>
      </c>
      <c r="AW515" s="11" t="s">
        <v>31</v>
      </c>
      <c r="AX515" s="11" t="s">
        <v>76</v>
      </c>
      <c r="AY515" s="192" t="s">
        <v>108</v>
      </c>
    </row>
    <row r="516" spans="1:65" s="2" customFormat="1" ht="21.6" customHeight="1">
      <c r="A516" s="31"/>
      <c r="B516" s="32"/>
      <c r="C516" s="193" t="s">
        <v>724</v>
      </c>
      <c r="D516" s="193" t="s">
        <v>193</v>
      </c>
      <c r="E516" s="194" t="s">
        <v>725</v>
      </c>
      <c r="F516" s="195" t="s">
        <v>726</v>
      </c>
      <c r="G516" s="196" t="s">
        <v>188</v>
      </c>
      <c r="H516" s="197">
        <v>123.04300000000001</v>
      </c>
      <c r="I516" s="198"/>
      <c r="J516" s="197">
        <f>ROUND(I516*H516,15)</f>
        <v>0</v>
      </c>
      <c r="K516" s="195" t="s">
        <v>106</v>
      </c>
      <c r="L516" s="199"/>
      <c r="M516" s="200" t="s">
        <v>18</v>
      </c>
      <c r="N516" s="201" t="s">
        <v>40</v>
      </c>
      <c r="O516" s="61"/>
      <c r="P516" s="162">
        <f>O516*H516</f>
        <v>0</v>
      </c>
      <c r="Q516" s="162">
        <v>0</v>
      </c>
      <c r="R516" s="162">
        <f>Q516*H516</f>
        <v>0</v>
      </c>
      <c r="S516" s="162">
        <v>0</v>
      </c>
      <c r="T516" s="163">
        <f>S516*H516</f>
        <v>0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164" t="s">
        <v>129</v>
      </c>
      <c r="AT516" s="164" t="s">
        <v>193</v>
      </c>
      <c r="AU516" s="164" t="s">
        <v>6</v>
      </c>
      <c r="AY516" s="14" t="s">
        <v>108</v>
      </c>
      <c r="BE516" s="165">
        <f>IF(N516="základní",J516,0)</f>
        <v>0</v>
      </c>
      <c r="BF516" s="165">
        <f>IF(N516="snížená",J516,0)</f>
        <v>0</v>
      </c>
      <c r="BG516" s="165">
        <f>IF(N516="zákl. přenesená",J516,0)</f>
        <v>0</v>
      </c>
      <c r="BH516" s="165">
        <f>IF(N516="sníž. přenesená",J516,0)</f>
        <v>0</v>
      </c>
      <c r="BI516" s="165">
        <f>IF(N516="nulová",J516,0)</f>
        <v>0</v>
      </c>
      <c r="BJ516" s="14" t="s">
        <v>76</v>
      </c>
      <c r="BK516" s="166">
        <f>ROUND(I516*H516,15)</f>
        <v>0</v>
      </c>
      <c r="BL516" s="14" t="s">
        <v>107</v>
      </c>
      <c r="BM516" s="164" t="s">
        <v>727</v>
      </c>
    </row>
    <row r="517" spans="1:65" s="2" customFormat="1" ht="19.2">
      <c r="A517" s="31"/>
      <c r="B517" s="32"/>
      <c r="C517" s="33"/>
      <c r="D517" s="167" t="s">
        <v>109</v>
      </c>
      <c r="E517" s="33"/>
      <c r="F517" s="168" t="s">
        <v>726</v>
      </c>
      <c r="G517" s="33"/>
      <c r="H517" s="33"/>
      <c r="I517" s="105"/>
      <c r="J517" s="33"/>
      <c r="K517" s="33"/>
      <c r="L517" s="36"/>
      <c r="M517" s="169"/>
      <c r="N517" s="170"/>
      <c r="O517" s="61"/>
      <c r="P517" s="61"/>
      <c r="Q517" s="61"/>
      <c r="R517" s="61"/>
      <c r="S517" s="61"/>
      <c r="T517" s="62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4" t="s">
        <v>109</v>
      </c>
      <c r="AU517" s="14" t="s">
        <v>6</v>
      </c>
    </row>
    <row r="518" spans="1:65" s="2" customFormat="1" ht="21.6" customHeight="1">
      <c r="A518" s="31"/>
      <c r="B518" s="32"/>
      <c r="C518" s="154" t="s">
        <v>422</v>
      </c>
      <c r="D518" s="154" t="s">
        <v>102</v>
      </c>
      <c r="E518" s="155" t="s">
        <v>728</v>
      </c>
      <c r="F518" s="156" t="s">
        <v>729</v>
      </c>
      <c r="G518" s="157" t="s">
        <v>188</v>
      </c>
      <c r="H518" s="158">
        <v>100</v>
      </c>
      <c r="I518" s="159"/>
      <c r="J518" s="158">
        <f>ROUND(I518*H518,15)</f>
        <v>0</v>
      </c>
      <c r="K518" s="156" t="s">
        <v>106</v>
      </c>
      <c r="L518" s="36"/>
      <c r="M518" s="160" t="s">
        <v>18</v>
      </c>
      <c r="N518" s="161" t="s">
        <v>40</v>
      </c>
      <c r="O518" s="61"/>
      <c r="P518" s="162">
        <f>O518*H518</f>
        <v>0</v>
      </c>
      <c r="Q518" s="162">
        <v>0</v>
      </c>
      <c r="R518" s="162">
        <f>Q518*H518</f>
        <v>0</v>
      </c>
      <c r="S518" s="162">
        <v>0</v>
      </c>
      <c r="T518" s="163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64" t="s">
        <v>107</v>
      </c>
      <c r="AT518" s="164" t="s">
        <v>102</v>
      </c>
      <c r="AU518" s="164" t="s">
        <v>6</v>
      </c>
      <c r="AY518" s="14" t="s">
        <v>108</v>
      </c>
      <c r="BE518" s="165">
        <f>IF(N518="základní",J518,0)</f>
        <v>0</v>
      </c>
      <c r="BF518" s="165">
        <f>IF(N518="snížená",J518,0)</f>
        <v>0</v>
      </c>
      <c r="BG518" s="165">
        <f>IF(N518="zákl. přenesená",J518,0)</f>
        <v>0</v>
      </c>
      <c r="BH518" s="165">
        <f>IF(N518="sníž. přenesená",J518,0)</f>
        <v>0</v>
      </c>
      <c r="BI518" s="165">
        <f>IF(N518="nulová",J518,0)</f>
        <v>0</v>
      </c>
      <c r="BJ518" s="14" t="s">
        <v>76</v>
      </c>
      <c r="BK518" s="166">
        <f>ROUND(I518*H518,15)</f>
        <v>0</v>
      </c>
      <c r="BL518" s="14" t="s">
        <v>107</v>
      </c>
      <c r="BM518" s="164" t="s">
        <v>730</v>
      </c>
    </row>
    <row r="519" spans="1:65" s="2" customFormat="1" ht="48">
      <c r="A519" s="31"/>
      <c r="B519" s="32"/>
      <c r="C519" s="33"/>
      <c r="D519" s="167" t="s">
        <v>109</v>
      </c>
      <c r="E519" s="33"/>
      <c r="F519" s="168" t="s">
        <v>731</v>
      </c>
      <c r="G519" s="33"/>
      <c r="H519" s="33"/>
      <c r="I519" s="105"/>
      <c r="J519" s="33"/>
      <c r="K519" s="33"/>
      <c r="L519" s="36"/>
      <c r="M519" s="169"/>
      <c r="N519" s="170"/>
      <c r="O519" s="61"/>
      <c r="P519" s="61"/>
      <c r="Q519" s="61"/>
      <c r="R519" s="61"/>
      <c r="S519" s="61"/>
      <c r="T519" s="62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109</v>
      </c>
      <c r="AU519" s="14" t="s">
        <v>6</v>
      </c>
    </row>
    <row r="520" spans="1:65" s="2" customFormat="1" ht="32.4" customHeight="1">
      <c r="A520" s="31"/>
      <c r="B520" s="32"/>
      <c r="C520" s="154" t="s">
        <v>732</v>
      </c>
      <c r="D520" s="154" t="s">
        <v>102</v>
      </c>
      <c r="E520" s="155" t="s">
        <v>733</v>
      </c>
      <c r="F520" s="156" t="s">
        <v>734</v>
      </c>
      <c r="G520" s="157" t="s">
        <v>196</v>
      </c>
      <c r="H520" s="158">
        <v>9.9320000000000004</v>
      </c>
      <c r="I520" s="159"/>
      <c r="J520" s="158">
        <f>ROUND(I520*H520,15)</f>
        <v>0</v>
      </c>
      <c r="K520" s="156" t="s">
        <v>106</v>
      </c>
      <c r="L520" s="36"/>
      <c r="M520" s="160" t="s">
        <v>18</v>
      </c>
      <c r="N520" s="161" t="s">
        <v>40</v>
      </c>
      <c r="O520" s="61"/>
      <c r="P520" s="162">
        <f>O520*H520</f>
        <v>0</v>
      </c>
      <c r="Q520" s="162">
        <v>0</v>
      </c>
      <c r="R520" s="162">
        <f>Q520*H520</f>
        <v>0</v>
      </c>
      <c r="S520" s="162">
        <v>0</v>
      </c>
      <c r="T520" s="163">
        <f>S520*H520</f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64" t="s">
        <v>107</v>
      </c>
      <c r="AT520" s="164" t="s">
        <v>102</v>
      </c>
      <c r="AU520" s="164" t="s">
        <v>6</v>
      </c>
      <c r="AY520" s="14" t="s">
        <v>108</v>
      </c>
      <c r="BE520" s="165">
        <f>IF(N520="základní",J520,0)</f>
        <v>0</v>
      </c>
      <c r="BF520" s="165">
        <f>IF(N520="snížená",J520,0)</f>
        <v>0</v>
      </c>
      <c r="BG520" s="165">
        <f>IF(N520="zákl. přenesená",J520,0)</f>
        <v>0</v>
      </c>
      <c r="BH520" s="165">
        <f>IF(N520="sníž. přenesená",J520,0)</f>
        <v>0</v>
      </c>
      <c r="BI520" s="165">
        <f>IF(N520="nulová",J520,0)</f>
        <v>0</v>
      </c>
      <c r="BJ520" s="14" t="s">
        <v>76</v>
      </c>
      <c r="BK520" s="166">
        <f>ROUND(I520*H520,15)</f>
        <v>0</v>
      </c>
      <c r="BL520" s="14" t="s">
        <v>107</v>
      </c>
      <c r="BM520" s="164" t="s">
        <v>735</v>
      </c>
    </row>
    <row r="521" spans="1:65" s="2" customFormat="1" ht="28.8">
      <c r="A521" s="31"/>
      <c r="B521" s="32"/>
      <c r="C521" s="33"/>
      <c r="D521" s="167" t="s">
        <v>109</v>
      </c>
      <c r="E521" s="33"/>
      <c r="F521" s="168" t="s">
        <v>736</v>
      </c>
      <c r="G521" s="33"/>
      <c r="H521" s="33"/>
      <c r="I521" s="105"/>
      <c r="J521" s="33"/>
      <c r="K521" s="33"/>
      <c r="L521" s="36"/>
      <c r="M521" s="169"/>
      <c r="N521" s="170"/>
      <c r="O521" s="61"/>
      <c r="P521" s="61"/>
      <c r="Q521" s="61"/>
      <c r="R521" s="61"/>
      <c r="S521" s="61"/>
      <c r="T521" s="62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4" t="s">
        <v>109</v>
      </c>
      <c r="AU521" s="14" t="s">
        <v>6</v>
      </c>
    </row>
    <row r="522" spans="1:65" s="10" customFormat="1" ht="10.199999999999999">
      <c r="B522" s="171"/>
      <c r="C522" s="172"/>
      <c r="D522" s="167" t="s">
        <v>111</v>
      </c>
      <c r="E522" s="173" t="s">
        <v>18</v>
      </c>
      <c r="F522" s="174" t="s">
        <v>737</v>
      </c>
      <c r="G522" s="172"/>
      <c r="H522" s="175">
        <v>9.9320000000000004</v>
      </c>
      <c r="I522" s="176"/>
      <c r="J522" s="172"/>
      <c r="K522" s="172"/>
      <c r="L522" s="177"/>
      <c r="M522" s="178"/>
      <c r="N522" s="179"/>
      <c r="O522" s="179"/>
      <c r="P522" s="179"/>
      <c r="Q522" s="179"/>
      <c r="R522" s="179"/>
      <c r="S522" s="179"/>
      <c r="T522" s="180"/>
      <c r="AT522" s="181" t="s">
        <v>111</v>
      </c>
      <c r="AU522" s="181" t="s">
        <v>6</v>
      </c>
      <c r="AV522" s="10" t="s">
        <v>78</v>
      </c>
      <c r="AW522" s="10" t="s">
        <v>31</v>
      </c>
      <c r="AX522" s="10" t="s">
        <v>6</v>
      </c>
      <c r="AY522" s="181" t="s">
        <v>108</v>
      </c>
    </row>
    <row r="523" spans="1:65" s="11" customFormat="1" ht="10.199999999999999">
      <c r="B523" s="182"/>
      <c r="C523" s="183"/>
      <c r="D523" s="167" t="s">
        <v>111</v>
      </c>
      <c r="E523" s="184" t="s">
        <v>18</v>
      </c>
      <c r="F523" s="185" t="s">
        <v>113</v>
      </c>
      <c r="G523" s="183"/>
      <c r="H523" s="186">
        <v>9.9320000000000004</v>
      </c>
      <c r="I523" s="187"/>
      <c r="J523" s="183"/>
      <c r="K523" s="183"/>
      <c r="L523" s="188"/>
      <c r="M523" s="189"/>
      <c r="N523" s="190"/>
      <c r="O523" s="190"/>
      <c r="P523" s="190"/>
      <c r="Q523" s="190"/>
      <c r="R523" s="190"/>
      <c r="S523" s="190"/>
      <c r="T523" s="191"/>
      <c r="AT523" s="192" t="s">
        <v>111</v>
      </c>
      <c r="AU523" s="192" t="s">
        <v>6</v>
      </c>
      <c r="AV523" s="11" t="s">
        <v>107</v>
      </c>
      <c r="AW523" s="11" t="s">
        <v>31</v>
      </c>
      <c r="AX523" s="11" t="s">
        <v>76</v>
      </c>
      <c r="AY523" s="192" t="s">
        <v>108</v>
      </c>
    </row>
    <row r="524" spans="1:65" s="2" customFormat="1" ht="21.6" customHeight="1">
      <c r="A524" s="31"/>
      <c r="B524" s="32"/>
      <c r="C524" s="154" t="s">
        <v>425</v>
      </c>
      <c r="D524" s="154" t="s">
        <v>102</v>
      </c>
      <c r="E524" s="155" t="s">
        <v>738</v>
      </c>
      <c r="F524" s="156" t="s">
        <v>739</v>
      </c>
      <c r="G524" s="157" t="s">
        <v>196</v>
      </c>
      <c r="H524" s="158">
        <v>369.36200000000002</v>
      </c>
      <c r="I524" s="159"/>
      <c r="J524" s="158">
        <f>ROUND(I524*H524,15)</f>
        <v>0</v>
      </c>
      <c r="K524" s="156" t="s">
        <v>106</v>
      </c>
      <c r="L524" s="36"/>
      <c r="M524" s="160" t="s">
        <v>18</v>
      </c>
      <c r="N524" s="161" t="s">
        <v>40</v>
      </c>
      <c r="O524" s="61"/>
      <c r="P524" s="162">
        <f>O524*H524</f>
        <v>0</v>
      </c>
      <c r="Q524" s="162">
        <v>0</v>
      </c>
      <c r="R524" s="162">
        <f>Q524*H524</f>
        <v>0</v>
      </c>
      <c r="S524" s="162">
        <v>0</v>
      </c>
      <c r="T524" s="163">
        <f>S524*H524</f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164" t="s">
        <v>107</v>
      </c>
      <c r="AT524" s="164" t="s">
        <v>102</v>
      </c>
      <c r="AU524" s="164" t="s">
        <v>6</v>
      </c>
      <c r="AY524" s="14" t="s">
        <v>108</v>
      </c>
      <c r="BE524" s="165">
        <f>IF(N524="základní",J524,0)</f>
        <v>0</v>
      </c>
      <c r="BF524" s="165">
        <f>IF(N524="snížená",J524,0)</f>
        <v>0</v>
      </c>
      <c r="BG524" s="165">
        <f>IF(N524="zákl. přenesená",J524,0)</f>
        <v>0</v>
      </c>
      <c r="BH524" s="165">
        <f>IF(N524="sníž. přenesená",J524,0)</f>
        <v>0</v>
      </c>
      <c r="BI524" s="165">
        <f>IF(N524="nulová",J524,0)</f>
        <v>0</v>
      </c>
      <c r="BJ524" s="14" t="s">
        <v>76</v>
      </c>
      <c r="BK524" s="166">
        <f>ROUND(I524*H524,15)</f>
        <v>0</v>
      </c>
      <c r="BL524" s="14" t="s">
        <v>107</v>
      </c>
      <c r="BM524" s="164" t="s">
        <v>740</v>
      </c>
    </row>
    <row r="525" spans="1:65" s="2" customFormat="1" ht="28.8">
      <c r="A525" s="31"/>
      <c r="B525" s="32"/>
      <c r="C525" s="33"/>
      <c r="D525" s="167" t="s">
        <v>109</v>
      </c>
      <c r="E525" s="33"/>
      <c r="F525" s="168" t="s">
        <v>741</v>
      </c>
      <c r="G525" s="33"/>
      <c r="H525" s="33"/>
      <c r="I525" s="105"/>
      <c r="J525" s="33"/>
      <c r="K525" s="33"/>
      <c r="L525" s="36"/>
      <c r="M525" s="169"/>
      <c r="N525" s="170"/>
      <c r="O525" s="61"/>
      <c r="P525" s="61"/>
      <c r="Q525" s="61"/>
      <c r="R525" s="61"/>
      <c r="S525" s="61"/>
      <c r="T525" s="62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109</v>
      </c>
      <c r="AU525" s="14" t="s">
        <v>6</v>
      </c>
    </row>
    <row r="526" spans="1:65" s="10" customFormat="1" ht="10.199999999999999">
      <c r="B526" s="171"/>
      <c r="C526" s="172"/>
      <c r="D526" s="167" t="s">
        <v>111</v>
      </c>
      <c r="E526" s="173" t="s">
        <v>18</v>
      </c>
      <c r="F526" s="174" t="s">
        <v>742</v>
      </c>
      <c r="G526" s="172"/>
      <c r="H526" s="175">
        <v>369.36200000000002</v>
      </c>
      <c r="I526" s="176"/>
      <c r="J526" s="172"/>
      <c r="K526" s="172"/>
      <c r="L526" s="177"/>
      <c r="M526" s="178"/>
      <c r="N526" s="179"/>
      <c r="O526" s="179"/>
      <c r="P526" s="179"/>
      <c r="Q526" s="179"/>
      <c r="R526" s="179"/>
      <c r="S526" s="179"/>
      <c r="T526" s="180"/>
      <c r="AT526" s="181" t="s">
        <v>111</v>
      </c>
      <c r="AU526" s="181" t="s">
        <v>6</v>
      </c>
      <c r="AV526" s="10" t="s">
        <v>78</v>
      </c>
      <c r="AW526" s="10" t="s">
        <v>31</v>
      </c>
      <c r="AX526" s="10" t="s">
        <v>6</v>
      </c>
      <c r="AY526" s="181" t="s">
        <v>108</v>
      </c>
    </row>
    <row r="527" spans="1:65" s="11" customFormat="1" ht="10.199999999999999">
      <c r="B527" s="182"/>
      <c r="C527" s="183"/>
      <c r="D527" s="167" t="s">
        <v>111</v>
      </c>
      <c r="E527" s="184" t="s">
        <v>18</v>
      </c>
      <c r="F527" s="185" t="s">
        <v>113</v>
      </c>
      <c r="G527" s="183"/>
      <c r="H527" s="186">
        <v>369.36200000000002</v>
      </c>
      <c r="I527" s="187"/>
      <c r="J527" s="183"/>
      <c r="K527" s="183"/>
      <c r="L527" s="188"/>
      <c r="M527" s="189"/>
      <c r="N527" s="190"/>
      <c r="O527" s="190"/>
      <c r="P527" s="190"/>
      <c r="Q527" s="190"/>
      <c r="R527" s="190"/>
      <c r="S527" s="190"/>
      <c r="T527" s="191"/>
      <c r="AT527" s="192" t="s">
        <v>111</v>
      </c>
      <c r="AU527" s="192" t="s">
        <v>6</v>
      </c>
      <c r="AV527" s="11" t="s">
        <v>107</v>
      </c>
      <c r="AW527" s="11" t="s">
        <v>31</v>
      </c>
      <c r="AX527" s="11" t="s">
        <v>76</v>
      </c>
      <c r="AY527" s="192" t="s">
        <v>108</v>
      </c>
    </row>
    <row r="528" spans="1:65" s="2" customFormat="1" ht="14.4" customHeight="1">
      <c r="A528" s="31"/>
      <c r="B528" s="32"/>
      <c r="C528" s="154" t="s">
        <v>743</v>
      </c>
      <c r="D528" s="154" t="s">
        <v>102</v>
      </c>
      <c r="E528" s="155" t="s">
        <v>744</v>
      </c>
      <c r="F528" s="156" t="s">
        <v>745</v>
      </c>
      <c r="G528" s="157" t="s">
        <v>196</v>
      </c>
      <c r="H528" s="158">
        <v>3456.2020000000002</v>
      </c>
      <c r="I528" s="159"/>
      <c r="J528" s="158">
        <f>ROUND(I528*H528,15)</f>
        <v>0</v>
      </c>
      <c r="K528" s="156" t="s">
        <v>106</v>
      </c>
      <c r="L528" s="36"/>
      <c r="M528" s="160" t="s">
        <v>18</v>
      </c>
      <c r="N528" s="161" t="s">
        <v>40</v>
      </c>
      <c r="O528" s="61"/>
      <c r="P528" s="162">
        <f>O528*H528</f>
        <v>0</v>
      </c>
      <c r="Q528" s="162">
        <v>0</v>
      </c>
      <c r="R528" s="162">
        <f>Q528*H528</f>
        <v>0</v>
      </c>
      <c r="S528" s="162">
        <v>0</v>
      </c>
      <c r="T528" s="163">
        <f>S528*H528</f>
        <v>0</v>
      </c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R528" s="164" t="s">
        <v>107</v>
      </c>
      <c r="AT528" s="164" t="s">
        <v>102</v>
      </c>
      <c r="AU528" s="164" t="s">
        <v>6</v>
      </c>
      <c r="AY528" s="14" t="s">
        <v>108</v>
      </c>
      <c r="BE528" s="165">
        <f>IF(N528="základní",J528,0)</f>
        <v>0</v>
      </c>
      <c r="BF528" s="165">
        <f>IF(N528="snížená",J528,0)</f>
        <v>0</v>
      </c>
      <c r="BG528" s="165">
        <f>IF(N528="zákl. přenesená",J528,0)</f>
        <v>0</v>
      </c>
      <c r="BH528" s="165">
        <f>IF(N528="sníž. přenesená",J528,0)</f>
        <v>0</v>
      </c>
      <c r="BI528" s="165">
        <f>IF(N528="nulová",J528,0)</f>
        <v>0</v>
      </c>
      <c r="BJ528" s="14" t="s">
        <v>76</v>
      </c>
      <c r="BK528" s="166">
        <f>ROUND(I528*H528,15)</f>
        <v>0</v>
      </c>
      <c r="BL528" s="14" t="s">
        <v>107</v>
      </c>
      <c r="BM528" s="164" t="s">
        <v>746</v>
      </c>
    </row>
    <row r="529" spans="1:65" s="2" customFormat="1" ht="38.4">
      <c r="A529" s="31"/>
      <c r="B529" s="32"/>
      <c r="C529" s="33"/>
      <c r="D529" s="167" t="s">
        <v>109</v>
      </c>
      <c r="E529" s="33"/>
      <c r="F529" s="168" t="s">
        <v>747</v>
      </c>
      <c r="G529" s="33"/>
      <c r="H529" s="33"/>
      <c r="I529" s="105"/>
      <c r="J529" s="33"/>
      <c r="K529" s="33"/>
      <c r="L529" s="36"/>
      <c r="M529" s="169"/>
      <c r="N529" s="170"/>
      <c r="O529" s="61"/>
      <c r="P529" s="61"/>
      <c r="Q529" s="61"/>
      <c r="R529" s="61"/>
      <c r="S529" s="61"/>
      <c r="T529" s="62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T529" s="14" t="s">
        <v>109</v>
      </c>
      <c r="AU529" s="14" t="s">
        <v>6</v>
      </c>
    </row>
    <row r="530" spans="1:65" s="10" customFormat="1" ht="10.199999999999999">
      <c r="B530" s="171"/>
      <c r="C530" s="172"/>
      <c r="D530" s="167" t="s">
        <v>111</v>
      </c>
      <c r="E530" s="173" t="s">
        <v>18</v>
      </c>
      <c r="F530" s="174" t="s">
        <v>748</v>
      </c>
      <c r="G530" s="172"/>
      <c r="H530" s="175">
        <v>2312.2539999999999</v>
      </c>
      <c r="I530" s="176"/>
      <c r="J530" s="172"/>
      <c r="K530" s="172"/>
      <c r="L530" s="177"/>
      <c r="M530" s="178"/>
      <c r="N530" s="179"/>
      <c r="O530" s="179"/>
      <c r="P530" s="179"/>
      <c r="Q530" s="179"/>
      <c r="R530" s="179"/>
      <c r="S530" s="179"/>
      <c r="T530" s="180"/>
      <c r="AT530" s="181" t="s">
        <v>111</v>
      </c>
      <c r="AU530" s="181" t="s">
        <v>6</v>
      </c>
      <c r="AV530" s="10" t="s">
        <v>78</v>
      </c>
      <c r="AW530" s="10" t="s">
        <v>31</v>
      </c>
      <c r="AX530" s="10" t="s">
        <v>6</v>
      </c>
      <c r="AY530" s="181" t="s">
        <v>108</v>
      </c>
    </row>
    <row r="531" spans="1:65" s="10" customFormat="1" ht="10.199999999999999">
      <c r="B531" s="171"/>
      <c r="C531" s="172"/>
      <c r="D531" s="167" t="s">
        <v>111</v>
      </c>
      <c r="E531" s="173" t="s">
        <v>18</v>
      </c>
      <c r="F531" s="174" t="s">
        <v>749</v>
      </c>
      <c r="G531" s="172"/>
      <c r="H531" s="175">
        <v>1143.9480000000001</v>
      </c>
      <c r="I531" s="176"/>
      <c r="J531" s="172"/>
      <c r="K531" s="172"/>
      <c r="L531" s="177"/>
      <c r="M531" s="178"/>
      <c r="N531" s="179"/>
      <c r="O531" s="179"/>
      <c r="P531" s="179"/>
      <c r="Q531" s="179"/>
      <c r="R531" s="179"/>
      <c r="S531" s="179"/>
      <c r="T531" s="180"/>
      <c r="AT531" s="181" t="s">
        <v>111</v>
      </c>
      <c r="AU531" s="181" t="s">
        <v>6</v>
      </c>
      <c r="AV531" s="10" t="s">
        <v>78</v>
      </c>
      <c r="AW531" s="10" t="s">
        <v>31</v>
      </c>
      <c r="AX531" s="10" t="s">
        <v>6</v>
      </c>
      <c r="AY531" s="181" t="s">
        <v>108</v>
      </c>
    </row>
    <row r="532" spans="1:65" s="11" customFormat="1" ht="10.199999999999999">
      <c r="B532" s="182"/>
      <c r="C532" s="183"/>
      <c r="D532" s="167" t="s">
        <v>111</v>
      </c>
      <c r="E532" s="184" t="s">
        <v>18</v>
      </c>
      <c r="F532" s="185" t="s">
        <v>113</v>
      </c>
      <c r="G532" s="183"/>
      <c r="H532" s="186">
        <v>3456.2020000000002</v>
      </c>
      <c r="I532" s="187"/>
      <c r="J532" s="183"/>
      <c r="K532" s="183"/>
      <c r="L532" s="188"/>
      <c r="M532" s="189"/>
      <c r="N532" s="190"/>
      <c r="O532" s="190"/>
      <c r="P532" s="190"/>
      <c r="Q532" s="190"/>
      <c r="R532" s="190"/>
      <c r="S532" s="190"/>
      <c r="T532" s="191"/>
      <c r="AT532" s="192" t="s">
        <v>111</v>
      </c>
      <c r="AU532" s="192" t="s">
        <v>6</v>
      </c>
      <c r="AV532" s="11" t="s">
        <v>107</v>
      </c>
      <c r="AW532" s="11" t="s">
        <v>31</v>
      </c>
      <c r="AX532" s="11" t="s">
        <v>76</v>
      </c>
      <c r="AY532" s="192" t="s">
        <v>108</v>
      </c>
    </row>
    <row r="533" spans="1:65" s="2" customFormat="1" ht="21.6" customHeight="1">
      <c r="A533" s="31"/>
      <c r="B533" s="32"/>
      <c r="C533" s="154" t="s">
        <v>429</v>
      </c>
      <c r="D533" s="154" t="s">
        <v>102</v>
      </c>
      <c r="E533" s="155" t="s">
        <v>750</v>
      </c>
      <c r="F533" s="156" t="s">
        <v>751</v>
      </c>
      <c r="G533" s="157" t="s">
        <v>196</v>
      </c>
      <c r="H533" s="158">
        <v>194.49299999999999</v>
      </c>
      <c r="I533" s="159"/>
      <c r="J533" s="158">
        <f>ROUND(I533*H533,15)</f>
        <v>0</v>
      </c>
      <c r="K533" s="156" t="s">
        <v>106</v>
      </c>
      <c r="L533" s="36"/>
      <c r="M533" s="160" t="s">
        <v>18</v>
      </c>
      <c r="N533" s="161" t="s">
        <v>40</v>
      </c>
      <c r="O533" s="61"/>
      <c r="P533" s="162">
        <f>O533*H533</f>
        <v>0</v>
      </c>
      <c r="Q533" s="162">
        <v>0</v>
      </c>
      <c r="R533" s="162">
        <f>Q533*H533</f>
        <v>0</v>
      </c>
      <c r="S533" s="162">
        <v>0</v>
      </c>
      <c r="T533" s="163">
        <f>S533*H533</f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64" t="s">
        <v>107</v>
      </c>
      <c r="AT533" s="164" t="s">
        <v>102</v>
      </c>
      <c r="AU533" s="164" t="s">
        <v>6</v>
      </c>
      <c r="AY533" s="14" t="s">
        <v>108</v>
      </c>
      <c r="BE533" s="165">
        <f>IF(N533="základní",J533,0)</f>
        <v>0</v>
      </c>
      <c r="BF533" s="165">
        <f>IF(N533="snížená",J533,0)</f>
        <v>0</v>
      </c>
      <c r="BG533" s="165">
        <f>IF(N533="zákl. přenesená",J533,0)</f>
        <v>0</v>
      </c>
      <c r="BH533" s="165">
        <f>IF(N533="sníž. přenesená",J533,0)</f>
        <v>0</v>
      </c>
      <c r="BI533" s="165">
        <f>IF(N533="nulová",J533,0)</f>
        <v>0</v>
      </c>
      <c r="BJ533" s="14" t="s">
        <v>76</v>
      </c>
      <c r="BK533" s="166">
        <f>ROUND(I533*H533,15)</f>
        <v>0</v>
      </c>
      <c r="BL533" s="14" t="s">
        <v>107</v>
      </c>
      <c r="BM533" s="164" t="s">
        <v>752</v>
      </c>
    </row>
    <row r="534" spans="1:65" s="2" customFormat="1" ht="19.2">
      <c r="A534" s="31"/>
      <c r="B534" s="32"/>
      <c r="C534" s="33"/>
      <c r="D534" s="167" t="s">
        <v>109</v>
      </c>
      <c r="E534" s="33"/>
      <c r="F534" s="168" t="s">
        <v>753</v>
      </c>
      <c r="G534" s="33"/>
      <c r="H534" s="33"/>
      <c r="I534" s="105"/>
      <c r="J534" s="33"/>
      <c r="K534" s="33"/>
      <c r="L534" s="36"/>
      <c r="M534" s="169"/>
      <c r="N534" s="170"/>
      <c r="O534" s="61"/>
      <c r="P534" s="61"/>
      <c r="Q534" s="61"/>
      <c r="R534" s="61"/>
      <c r="S534" s="61"/>
      <c r="T534" s="62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4" t="s">
        <v>109</v>
      </c>
      <c r="AU534" s="14" t="s">
        <v>6</v>
      </c>
    </row>
    <row r="535" spans="1:65" s="2" customFormat="1" ht="21.6" customHeight="1">
      <c r="A535" s="31"/>
      <c r="B535" s="32"/>
      <c r="C535" s="154" t="s">
        <v>754</v>
      </c>
      <c r="D535" s="154" t="s">
        <v>102</v>
      </c>
      <c r="E535" s="155" t="s">
        <v>755</v>
      </c>
      <c r="F535" s="156" t="s">
        <v>756</v>
      </c>
      <c r="G535" s="157" t="s">
        <v>196</v>
      </c>
      <c r="H535" s="158">
        <v>19.399999999999999</v>
      </c>
      <c r="I535" s="159"/>
      <c r="J535" s="158">
        <f>ROUND(I535*H535,15)</f>
        <v>0</v>
      </c>
      <c r="K535" s="156" t="s">
        <v>106</v>
      </c>
      <c r="L535" s="36"/>
      <c r="M535" s="160" t="s">
        <v>18</v>
      </c>
      <c r="N535" s="161" t="s">
        <v>40</v>
      </c>
      <c r="O535" s="61"/>
      <c r="P535" s="162">
        <f>O535*H535</f>
        <v>0</v>
      </c>
      <c r="Q535" s="162">
        <v>0</v>
      </c>
      <c r="R535" s="162">
        <f>Q535*H535</f>
        <v>0</v>
      </c>
      <c r="S535" s="162">
        <v>0</v>
      </c>
      <c r="T535" s="163">
        <f>S535*H535</f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64" t="s">
        <v>107</v>
      </c>
      <c r="AT535" s="164" t="s">
        <v>102</v>
      </c>
      <c r="AU535" s="164" t="s">
        <v>6</v>
      </c>
      <c r="AY535" s="14" t="s">
        <v>108</v>
      </c>
      <c r="BE535" s="165">
        <f>IF(N535="základní",J535,0)</f>
        <v>0</v>
      </c>
      <c r="BF535" s="165">
        <f>IF(N535="snížená",J535,0)</f>
        <v>0</v>
      </c>
      <c r="BG535" s="165">
        <f>IF(N535="zákl. přenesená",J535,0)</f>
        <v>0</v>
      </c>
      <c r="BH535" s="165">
        <f>IF(N535="sníž. přenesená",J535,0)</f>
        <v>0</v>
      </c>
      <c r="BI535" s="165">
        <f>IF(N535="nulová",J535,0)</f>
        <v>0</v>
      </c>
      <c r="BJ535" s="14" t="s">
        <v>76</v>
      </c>
      <c r="BK535" s="166">
        <f>ROUND(I535*H535,15)</f>
        <v>0</v>
      </c>
      <c r="BL535" s="14" t="s">
        <v>107</v>
      </c>
      <c r="BM535" s="164" t="s">
        <v>757</v>
      </c>
    </row>
    <row r="536" spans="1:65" s="2" customFormat="1" ht="28.8">
      <c r="A536" s="31"/>
      <c r="B536" s="32"/>
      <c r="C536" s="33"/>
      <c r="D536" s="167" t="s">
        <v>109</v>
      </c>
      <c r="E536" s="33"/>
      <c r="F536" s="168" t="s">
        <v>758</v>
      </c>
      <c r="G536" s="33"/>
      <c r="H536" s="33"/>
      <c r="I536" s="105"/>
      <c r="J536" s="33"/>
      <c r="K536" s="33"/>
      <c r="L536" s="36"/>
      <c r="M536" s="169"/>
      <c r="N536" s="170"/>
      <c r="O536" s="61"/>
      <c r="P536" s="61"/>
      <c r="Q536" s="61"/>
      <c r="R536" s="61"/>
      <c r="S536" s="61"/>
      <c r="T536" s="62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4" t="s">
        <v>109</v>
      </c>
      <c r="AU536" s="14" t="s">
        <v>6</v>
      </c>
    </row>
    <row r="537" spans="1:65" s="10" customFormat="1" ht="10.199999999999999">
      <c r="B537" s="171"/>
      <c r="C537" s="172"/>
      <c r="D537" s="167" t="s">
        <v>111</v>
      </c>
      <c r="E537" s="173" t="s">
        <v>18</v>
      </c>
      <c r="F537" s="174" t="s">
        <v>759</v>
      </c>
      <c r="G537" s="172"/>
      <c r="H537" s="175">
        <v>19.399999999999999</v>
      </c>
      <c r="I537" s="176"/>
      <c r="J537" s="172"/>
      <c r="K537" s="172"/>
      <c r="L537" s="177"/>
      <c r="M537" s="178"/>
      <c r="N537" s="179"/>
      <c r="O537" s="179"/>
      <c r="P537" s="179"/>
      <c r="Q537" s="179"/>
      <c r="R537" s="179"/>
      <c r="S537" s="179"/>
      <c r="T537" s="180"/>
      <c r="AT537" s="181" t="s">
        <v>111</v>
      </c>
      <c r="AU537" s="181" t="s">
        <v>6</v>
      </c>
      <c r="AV537" s="10" t="s">
        <v>78</v>
      </c>
      <c r="AW537" s="10" t="s">
        <v>31</v>
      </c>
      <c r="AX537" s="10" t="s">
        <v>6</v>
      </c>
      <c r="AY537" s="181" t="s">
        <v>108</v>
      </c>
    </row>
    <row r="538" spans="1:65" s="11" customFormat="1" ht="10.199999999999999">
      <c r="B538" s="182"/>
      <c r="C538" s="183"/>
      <c r="D538" s="167" t="s">
        <v>111</v>
      </c>
      <c r="E538" s="184" t="s">
        <v>18</v>
      </c>
      <c r="F538" s="185" t="s">
        <v>113</v>
      </c>
      <c r="G538" s="183"/>
      <c r="H538" s="186">
        <v>19.399999999999999</v>
      </c>
      <c r="I538" s="187"/>
      <c r="J538" s="183"/>
      <c r="K538" s="183"/>
      <c r="L538" s="188"/>
      <c r="M538" s="189"/>
      <c r="N538" s="190"/>
      <c r="O538" s="190"/>
      <c r="P538" s="190"/>
      <c r="Q538" s="190"/>
      <c r="R538" s="190"/>
      <c r="S538" s="190"/>
      <c r="T538" s="191"/>
      <c r="AT538" s="192" t="s">
        <v>111</v>
      </c>
      <c r="AU538" s="192" t="s">
        <v>6</v>
      </c>
      <c r="AV538" s="11" t="s">
        <v>107</v>
      </c>
      <c r="AW538" s="11" t="s">
        <v>31</v>
      </c>
      <c r="AX538" s="11" t="s">
        <v>76</v>
      </c>
      <c r="AY538" s="192" t="s">
        <v>108</v>
      </c>
    </row>
    <row r="539" spans="1:65" s="2" customFormat="1" ht="21.6" customHeight="1">
      <c r="A539" s="31"/>
      <c r="B539" s="32"/>
      <c r="C539" s="154" t="s">
        <v>432</v>
      </c>
      <c r="D539" s="154" t="s">
        <v>102</v>
      </c>
      <c r="E539" s="155" t="s">
        <v>760</v>
      </c>
      <c r="F539" s="156" t="s">
        <v>761</v>
      </c>
      <c r="G539" s="157" t="s">
        <v>762</v>
      </c>
      <c r="H539" s="158">
        <v>90</v>
      </c>
      <c r="I539" s="159"/>
      <c r="J539" s="158">
        <f>ROUND(I539*H539,15)</f>
        <v>0</v>
      </c>
      <c r="K539" s="156" t="s">
        <v>106</v>
      </c>
      <c r="L539" s="36"/>
      <c r="M539" s="160" t="s">
        <v>18</v>
      </c>
      <c r="N539" s="161" t="s">
        <v>40</v>
      </c>
      <c r="O539" s="61"/>
      <c r="P539" s="162">
        <f>O539*H539</f>
        <v>0</v>
      </c>
      <c r="Q539" s="162">
        <v>0</v>
      </c>
      <c r="R539" s="162">
        <f>Q539*H539</f>
        <v>0</v>
      </c>
      <c r="S539" s="162">
        <v>0</v>
      </c>
      <c r="T539" s="163">
        <f>S539*H539</f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64" t="s">
        <v>107</v>
      </c>
      <c r="AT539" s="164" t="s">
        <v>102</v>
      </c>
      <c r="AU539" s="164" t="s">
        <v>6</v>
      </c>
      <c r="AY539" s="14" t="s">
        <v>108</v>
      </c>
      <c r="BE539" s="165">
        <f>IF(N539="základní",J539,0)</f>
        <v>0</v>
      </c>
      <c r="BF539" s="165">
        <f>IF(N539="snížená",J539,0)</f>
        <v>0</v>
      </c>
      <c r="BG539" s="165">
        <f>IF(N539="zákl. přenesená",J539,0)</f>
        <v>0</v>
      </c>
      <c r="BH539" s="165">
        <f>IF(N539="sníž. přenesená",J539,0)</f>
        <v>0</v>
      </c>
      <c r="BI539" s="165">
        <f>IF(N539="nulová",J539,0)</f>
        <v>0</v>
      </c>
      <c r="BJ539" s="14" t="s">
        <v>76</v>
      </c>
      <c r="BK539" s="166">
        <f>ROUND(I539*H539,15)</f>
        <v>0</v>
      </c>
      <c r="BL539" s="14" t="s">
        <v>107</v>
      </c>
      <c r="BM539" s="164" t="s">
        <v>763</v>
      </c>
    </row>
    <row r="540" spans="1:65" s="2" customFormat="1" ht="28.8">
      <c r="A540" s="31"/>
      <c r="B540" s="32"/>
      <c r="C540" s="33"/>
      <c r="D540" s="167" t="s">
        <v>109</v>
      </c>
      <c r="E540" s="33"/>
      <c r="F540" s="168" t="s">
        <v>764</v>
      </c>
      <c r="G540" s="33"/>
      <c r="H540" s="33"/>
      <c r="I540" s="105"/>
      <c r="J540" s="33"/>
      <c r="K540" s="33"/>
      <c r="L540" s="36"/>
      <c r="M540" s="169"/>
      <c r="N540" s="170"/>
      <c r="O540" s="61"/>
      <c r="P540" s="61"/>
      <c r="Q540" s="61"/>
      <c r="R540" s="61"/>
      <c r="S540" s="61"/>
      <c r="T540" s="62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4" t="s">
        <v>109</v>
      </c>
      <c r="AU540" s="14" t="s">
        <v>6</v>
      </c>
    </row>
    <row r="541" spans="1:65" s="10" customFormat="1" ht="10.199999999999999">
      <c r="B541" s="171"/>
      <c r="C541" s="172"/>
      <c r="D541" s="167" t="s">
        <v>111</v>
      </c>
      <c r="E541" s="173" t="s">
        <v>18</v>
      </c>
      <c r="F541" s="174" t="s">
        <v>765</v>
      </c>
      <c r="G541" s="172"/>
      <c r="H541" s="175">
        <v>90</v>
      </c>
      <c r="I541" s="176"/>
      <c r="J541" s="172"/>
      <c r="K541" s="172"/>
      <c r="L541" s="177"/>
      <c r="M541" s="178"/>
      <c r="N541" s="179"/>
      <c r="O541" s="179"/>
      <c r="P541" s="179"/>
      <c r="Q541" s="179"/>
      <c r="R541" s="179"/>
      <c r="S541" s="179"/>
      <c r="T541" s="180"/>
      <c r="AT541" s="181" t="s">
        <v>111</v>
      </c>
      <c r="AU541" s="181" t="s">
        <v>6</v>
      </c>
      <c r="AV541" s="10" t="s">
        <v>78</v>
      </c>
      <c r="AW541" s="10" t="s">
        <v>31</v>
      </c>
      <c r="AX541" s="10" t="s">
        <v>6</v>
      </c>
      <c r="AY541" s="181" t="s">
        <v>108</v>
      </c>
    </row>
    <row r="542" spans="1:65" s="11" customFormat="1" ht="10.199999999999999">
      <c r="B542" s="182"/>
      <c r="C542" s="183"/>
      <c r="D542" s="167" t="s">
        <v>111</v>
      </c>
      <c r="E542" s="184" t="s">
        <v>18</v>
      </c>
      <c r="F542" s="185" t="s">
        <v>113</v>
      </c>
      <c r="G542" s="183"/>
      <c r="H542" s="186">
        <v>90</v>
      </c>
      <c r="I542" s="187"/>
      <c r="J542" s="183"/>
      <c r="K542" s="183"/>
      <c r="L542" s="188"/>
      <c r="M542" s="189"/>
      <c r="N542" s="190"/>
      <c r="O542" s="190"/>
      <c r="P542" s="190"/>
      <c r="Q542" s="190"/>
      <c r="R542" s="190"/>
      <c r="S542" s="190"/>
      <c r="T542" s="191"/>
      <c r="AT542" s="192" t="s">
        <v>111</v>
      </c>
      <c r="AU542" s="192" t="s">
        <v>6</v>
      </c>
      <c r="AV542" s="11" t="s">
        <v>107</v>
      </c>
      <c r="AW542" s="11" t="s">
        <v>31</v>
      </c>
      <c r="AX542" s="11" t="s">
        <v>76</v>
      </c>
      <c r="AY542" s="192" t="s">
        <v>108</v>
      </c>
    </row>
    <row r="543" spans="1:65" s="2" customFormat="1" ht="14.4" customHeight="1">
      <c r="A543" s="31"/>
      <c r="B543" s="32"/>
      <c r="C543" s="154" t="s">
        <v>766</v>
      </c>
      <c r="D543" s="154" t="s">
        <v>102</v>
      </c>
      <c r="E543" s="155" t="s">
        <v>767</v>
      </c>
      <c r="F543" s="156" t="s">
        <v>768</v>
      </c>
      <c r="G543" s="157" t="s">
        <v>196</v>
      </c>
      <c r="H543" s="158">
        <v>175.09299999999999</v>
      </c>
      <c r="I543" s="159"/>
      <c r="J543" s="158">
        <f>ROUND(I543*H543,15)</f>
        <v>0</v>
      </c>
      <c r="K543" s="156" t="s">
        <v>106</v>
      </c>
      <c r="L543" s="36"/>
      <c r="M543" s="160" t="s">
        <v>18</v>
      </c>
      <c r="N543" s="161" t="s">
        <v>40</v>
      </c>
      <c r="O543" s="61"/>
      <c r="P543" s="162">
        <f>O543*H543</f>
        <v>0</v>
      </c>
      <c r="Q543" s="162">
        <v>0</v>
      </c>
      <c r="R543" s="162">
        <f>Q543*H543</f>
        <v>0</v>
      </c>
      <c r="S543" s="162">
        <v>0</v>
      </c>
      <c r="T543" s="163">
        <f>S543*H543</f>
        <v>0</v>
      </c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R543" s="164" t="s">
        <v>107</v>
      </c>
      <c r="AT543" s="164" t="s">
        <v>102</v>
      </c>
      <c r="AU543" s="164" t="s">
        <v>6</v>
      </c>
      <c r="AY543" s="14" t="s">
        <v>108</v>
      </c>
      <c r="BE543" s="165">
        <f>IF(N543="základní",J543,0)</f>
        <v>0</v>
      </c>
      <c r="BF543" s="165">
        <f>IF(N543="snížená",J543,0)</f>
        <v>0</v>
      </c>
      <c r="BG543" s="165">
        <f>IF(N543="zákl. přenesená",J543,0)</f>
        <v>0</v>
      </c>
      <c r="BH543" s="165">
        <f>IF(N543="sníž. přenesená",J543,0)</f>
        <v>0</v>
      </c>
      <c r="BI543" s="165">
        <f>IF(N543="nulová",J543,0)</f>
        <v>0</v>
      </c>
      <c r="BJ543" s="14" t="s">
        <v>76</v>
      </c>
      <c r="BK543" s="166">
        <f>ROUND(I543*H543,15)</f>
        <v>0</v>
      </c>
      <c r="BL543" s="14" t="s">
        <v>107</v>
      </c>
      <c r="BM543" s="164" t="s">
        <v>769</v>
      </c>
    </row>
    <row r="544" spans="1:65" s="2" customFormat="1" ht="19.2">
      <c r="A544" s="31"/>
      <c r="B544" s="32"/>
      <c r="C544" s="33"/>
      <c r="D544" s="167" t="s">
        <v>109</v>
      </c>
      <c r="E544" s="33"/>
      <c r="F544" s="168" t="s">
        <v>770</v>
      </c>
      <c r="G544" s="33"/>
      <c r="H544" s="33"/>
      <c r="I544" s="105"/>
      <c r="J544" s="33"/>
      <c r="K544" s="33"/>
      <c r="L544" s="36"/>
      <c r="M544" s="169"/>
      <c r="N544" s="170"/>
      <c r="O544" s="61"/>
      <c r="P544" s="61"/>
      <c r="Q544" s="61"/>
      <c r="R544" s="61"/>
      <c r="S544" s="61"/>
      <c r="T544" s="62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4" t="s">
        <v>109</v>
      </c>
      <c r="AU544" s="14" t="s">
        <v>6</v>
      </c>
    </row>
    <row r="545" spans="1:65" s="10" customFormat="1" ht="10.199999999999999">
      <c r="B545" s="171"/>
      <c r="C545" s="172"/>
      <c r="D545" s="167" t="s">
        <v>111</v>
      </c>
      <c r="E545" s="173" t="s">
        <v>18</v>
      </c>
      <c r="F545" s="174" t="s">
        <v>771</v>
      </c>
      <c r="G545" s="172"/>
      <c r="H545" s="175">
        <v>175.09299999999999</v>
      </c>
      <c r="I545" s="176"/>
      <c r="J545" s="172"/>
      <c r="K545" s="172"/>
      <c r="L545" s="177"/>
      <c r="M545" s="178"/>
      <c r="N545" s="179"/>
      <c r="O545" s="179"/>
      <c r="P545" s="179"/>
      <c r="Q545" s="179"/>
      <c r="R545" s="179"/>
      <c r="S545" s="179"/>
      <c r="T545" s="180"/>
      <c r="AT545" s="181" t="s">
        <v>111</v>
      </c>
      <c r="AU545" s="181" t="s">
        <v>6</v>
      </c>
      <c r="AV545" s="10" t="s">
        <v>78</v>
      </c>
      <c r="AW545" s="10" t="s">
        <v>31</v>
      </c>
      <c r="AX545" s="10" t="s">
        <v>6</v>
      </c>
      <c r="AY545" s="181" t="s">
        <v>108</v>
      </c>
    </row>
    <row r="546" spans="1:65" s="11" customFormat="1" ht="10.199999999999999">
      <c r="B546" s="182"/>
      <c r="C546" s="183"/>
      <c r="D546" s="167" t="s">
        <v>111</v>
      </c>
      <c r="E546" s="184" t="s">
        <v>18</v>
      </c>
      <c r="F546" s="185" t="s">
        <v>113</v>
      </c>
      <c r="G546" s="183"/>
      <c r="H546" s="186">
        <v>175.09299999999999</v>
      </c>
      <c r="I546" s="187"/>
      <c r="J546" s="183"/>
      <c r="K546" s="183"/>
      <c r="L546" s="188"/>
      <c r="M546" s="189"/>
      <c r="N546" s="190"/>
      <c r="O546" s="190"/>
      <c r="P546" s="190"/>
      <c r="Q546" s="190"/>
      <c r="R546" s="190"/>
      <c r="S546" s="190"/>
      <c r="T546" s="191"/>
      <c r="AT546" s="192" t="s">
        <v>111</v>
      </c>
      <c r="AU546" s="192" t="s">
        <v>6</v>
      </c>
      <c r="AV546" s="11" t="s">
        <v>107</v>
      </c>
      <c r="AW546" s="11" t="s">
        <v>31</v>
      </c>
      <c r="AX546" s="11" t="s">
        <v>76</v>
      </c>
      <c r="AY546" s="192" t="s">
        <v>108</v>
      </c>
    </row>
    <row r="547" spans="1:65" s="2" customFormat="1" ht="21.6" customHeight="1">
      <c r="A547" s="31"/>
      <c r="B547" s="32"/>
      <c r="C547" s="154" t="s">
        <v>437</v>
      </c>
      <c r="D547" s="154" t="s">
        <v>102</v>
      </c>
      <c r="E547" s="155" t="s">
        <v>772</v>
      </c>
      <c r="F547" s="156" t="s">
        <v>773</v>
      </c>
      <c r="G547" s="157" t="s">
        <v>188</v>
      </c>
      <c r="H547" s="158">
        <v>22</v>
      </c>
      <c r="I547" s="159"/>
      <c r="J547" s="158">
        <f>ROUND(I547*H547,15)</f>
        <v>0</v>
      </c>
      <c r="K547" s="156" t="s">
        <v>106</v>
      </c>
      <c r="L547" s="36"/>
      <c r="M547" s="160" t="s">
        <v>18</v>
      </c>
      <c r="N547" s="161" t="s">
        <v>40</v>
      </c>
      <c r="O547" s="61"/>
      <c r="P547" s="162">
        <f>O547*H547</f>
        <v>0</v>
      </c>
      <c r="Q547" s="162">
        <v>0</v>
      </c>
      <c r="R547" s="162">
        <f>Q547*H547</f>
        <v>0</v>
      </c>
      <c r="S547" s="162">
        <v>0</v>
      </c>
      <c r="T547" s="163">
        <f>S547*H547</f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164" t="s">
        <v>107</v>
      </c>
      <c r="AT547" s="164" t="s">
        <v>102</v>
      </c>
      <c r="AU547" s="164" t="s">
        <v>6</v>
      </c>
      <c r="AY547" s="14" t="s">
        <v>108</v>
      </c>
      <c r="BE547" s="165">
        <f>IF(N547="základní",J547,0)</f>
        <v>0</v>
      </c>
      <c r="BF547" s="165">
        <f>IF(N547="snížená",J547,0)</f>
        <v>0</v>
      </c>
      <c r="BG547" s="165">
        <f>IF(N547="zákl. přenesená",J547,0)</f>
        <v>0</v>
      </c>
      <c r="BH547" s="165">
        <f>IF(N547="sníž. přenesená",J547,0)</f>
        <v>0</v>
      </c>
      <c r="BI547" s="165">
        <f>IF(N547="nulová",J547,0)</f>
        <v>0</v>
      </c>
      <c r="BJ547" s="14" t="s">
        <v>76</v>
      </c>
      <c r="BK547" s="166">
        <f>ROUND(I547*H547,15)</f>
        <v>0</v>
      </c>
      <c r="BL547" s="14" t="s">
        <v>107</v>
      </c>
      <c r="BM547" s="164" t="s">
        <v>774</v>
      </c>
    </row>
    <row r="548" spans="1:65" s="2" customFormat="1" ht="19.2">
      <c r="A548" s="31"/>
      <c r="B548" s="32"/>
      <c r="C548" s="33"/>
      <c r="D548" s="167" t="s">
        <v>109</v>
      </c>
      <c r="E548" s="33"/>
      <c r="F548" s="168" t="s">
        <v>773</v>
      </c>
      <c r="G548" s="33"/>
      <c r="H548" s="33"/>
      <c r="I548" s="105"/>
      <c r="J548" s="33"/>
      <c r="K548" s="33"/>
      <c r="L548" s="36"/>
      <c r="M548" s="169"/>
      <c r="N548" s="170"/>
      <c r="O548" s="61"/>
      <c r="P548" s="61"/>
      <c r="Q548" s="61"/>
      <c r="R548" s="61"/>
      <c r="S548" s="61"/>
      <c r="T548" s="62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T548" s="14" t="s">
        <v>109</v>
      </c>
      <c r="AU548" s="14" t="s">
        <v>6</v>
      </c>
    </row>
    <row r="549" spans="1:65" s="2" customFormat="1" ht="14.4" customHeight="1">
      <c r="A549" s="31"/>
      <c r="B549" s="32"/>
      <c r="C549" s="154" t="s">
        <v>775</v>
      </c>
      <c r="D549" s="154" t="s">
        <v>102</v>
      </c>
      <c r="E549" s="155" t="s">
        <v>776</v>
      </c>
      <c r="F549" s="156" t="s">
        <v>777</v>
      </c>
      <c r="G549" s="157" t="s">
        <v>188</v>
      </c>
      <c r="H549" s="158">
        <v>660</v>
      </c>
      <c r="I549" s="159"/>
      <c r="J549" s="158">
        <f>ROUND(I549*H549,15)</f>
        <v>0</v>
      </c>
      <c r="K549" s="156" t="s">
        <v>106</v>
      </c>
      <c r="L549" s="36"/>
      <c r="M549" s="160" t="s">
        <v>18</v>
      </c>
      <c r="N549" s="161" t="s">
        <v>40</v>
      </c>
      <c r="O549" s="61"/>
      <c r="P549" s="162">
        <f>O549*H549</f>
        <v>0</v>
      </c>
      <c r="Q549" s="162">
        <v>0</v>
      </c>
      <c r="R549" s="162">
        <f>Q549*H549</f>
        <v>0</v>
      </c>
      <c r="S549" s="162">
        <v>0</v>
      </c>
      <c r="T549" s="163">
        <f>S549*H549</f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64" t="s">
        <v>107</v>
      </c>
      <c r="AT549" s="164" t="s">
        <v>102</v>
      </c>
      <c r="AU549" s="164" t="s">
        <v>6</v>
      </c>
      <c r="AY549" s="14" t="s">
        <v>108</v>
      </c>
      <c r="BE549" s="165">
        <f>IF(N549="základní",J549,0)</f>
        <v>0</v>
      </c>
      <c r="BF549" s="165">
        <f>IF(N549="snížená",J549,0)</f>
        <v>0</v>
      </c>
      <c r="BG549" s="165">
        <f>IF(N549="zákl. přenesená",J549,0)</f>
        <v>0</v>
      </c>
      <c r="BH549" s="165">
        <f>IF(N549="sníž. přenesená",J549,0)</f>
        <v>0</v>
      </c>
      <c r="BI549" s="165">
        <f>IF(N549="nulová",J549,0)</f>
        <v>0</v>
      </c>
      <c r="BJ549" s="14" t="s">
        <v>76</v>
      </c>
      <c r="BK549" s="166">
        <f>ROUND(I549*H549,15)</f>
        <v>0</v>
      </c>
      <c r="BL549" s="14" t="s">
        <v>107</v>
      </c>
      <c r="BM549" s="164" t="s">
        <v>778</v>
      </c>
    </row>
    <row r="550" spans="1:65" s="2" customFormat="1" ht="10.199999999999999">
      <c r="A550" s="31"/>
      <c r="B550" s="32"/>
      <c r="C550" s="33"/>
      <c r="D550" s="167" t="s">
        <v>109</v>
      </c>
      <c r="E550" s="33"/>
      <c r="F550" s="168" t="s">
        <v>777</v>
      </c>
      <c r="G550" s="33"/>
      <c r="H550" s="33"/>
      <c r="I550" s="105"/>
      <c r="J550" s="33"/>
      <c r="K550" s="33"/>
      <c r="L550" s="36"/>
      <c r="M550" s="169"/>
      <c r="N550" s="170"/>
      <c r="O550" s="61"/>
      <c r="P550" s="61"/>
      <c r="Q550" s="61"/>
      <c r="R550" s="61"/>
      <c r="S550" s="61"/>
      <c r="T550" s="62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4" t="s">
        <v>109</v>
      </c>
      <c r="AU550" s="14" t="s">
        <v>6</v>
      </c>
    </row>
    <row r="551" spans="1:65" s="10" customFormat="1" ht="10.199999999999999">
      <c r="B551" s="171"/>
      <c r="C551" s="172"/>
      <c r="D551" s="167" t="s">
        <v>111</v>
      </c>
      <c r="E551" s="173" t="s">
        <v>18</v>
      </c>
      <c r="F551" s="174" t="s">
        <v>779</v>
      </c>
      <c r="G551" s="172"/>
      <c r="H551" s="175">
        <v>660</v>
      </c>
      <c r="I551" s="176"/>
      <c r="J551" s="172"/>
      <c r="K551" s="172"/>
      <c r="L551" s="177"/>
      <c r="M551" s="178"/>
      <c r="N551" s="179"/>
      <c r="O551" s="179"/>
      <c r="P551" s="179"/>
      <c r="Q551" s="179"/>
      <c r="R551" s="179"/>
      <c r="S551" s="179"/>
      <c r="T551" s="180"/>
      <c r="AT551" s="181" t="s">
        <v>111</v>
      </c>
      <c r="AU551" s="181" t="s">
        <v>6</v>
      </c>
      <c r="AV551" s="10" t="s">
        <v>78</v>
      </c>
      <c r="AW551" s="10" t="s">
        <v>31</v>
      </c>
      <c r="AX551" s="10" t="s">
        <v>6</v>
      </c>
      <c r="AY551" s="181" t="s">
        <v>108</v>
      </c>
    </row>
    <row r="552" spans="1:65" s="11" customFormat="1" ht="10.199999999999999">
      <c r="B552" s="182"/>
      <c r="C552" s="183"/>
      <c r="D552" s="167" t="s">
        <v>111</v>
      </c>
      <c r="E552" s="184" t="s">
        <v>18</v>
      </c>
      <c r="F552" s="185" t="s">
        <v>113</v>
      </c>
      <c r="G552" s="183"/>
      <c r="H552" s="186">
        <v>660</v>
      </c>
      <c r="I552" s="187"/>
      <c r="J552" s="183"/>
      <c r="K552" s="183"/>
      <c r="L552" s="188"/>
      <c r="M552" s="189"/>
      <c r="N552" s="190"/>
      <c r="O552" s="190"/>
      <c r="P552" s="190"/>
      <c r="Q552" s="190"/>
      <c r="R552" s="190"/>
      <c r="S552" s="190"/>
      <c r="T552" s="191"/>
      <c r="AT552" s="192" t="s">
        <v>111</v>
      </c>
      <c r="AU552" s="192" t="s">
        <v>6</v>
      </c>
      <c r="AV552" s="11" t="s">
        <v>107</v>
      </c>
      <c r="AW552" s="11" t="s">
        <v>31</v>
      </c>
      <c r="AX552" s="11" t="s">
        <v>76</v>
      </c>
      <c r="AY552" s="192" t="s">
        <v>108</v>
      </c>
    </row>
    <row r="553" spans="1:65" s="2" customFormat="1" ht="21.6" customHeight="1">
      <c r="A553" s="31"/>
      <c r="B553" s="32"/>
      <c r="C553" s="154" t="s">
        <v>442</v>
      </c>
      <c r="D553" s="154" t="s">
        <v>102</v>
      </c>
      <c r="E553" s="155" t="s">
        <v>780</v>
      </c>
      <c r="F553" s="156" t="s">
        <v>781</v>
      </c>
      <c r="G553" s="157" t="s">
        <v>196</v>
      </c>
      <c r="H553" s="158">
        <v>545.72799999999995</v>
      </c>
      <c r="I553" s="159"/>
      <c r="J553" s="158">
        <f>ROUND(I553*H553,15)</f>
        <v>0</v>
      </c>
      <c r="K553" s="156" t="s">
        <v>122</v>
      </c>
      <c r="L553" s="36"/>
      <c r="M553" s="160" t="s">
        <v>18</v>
      </c>
      <c r="N553" s="161" t="s">
        <v>40</v>
      </c>
      <c r="O553" s="61"/>
      <c r="P553" s="162">
        <f>O553*H553</f>
        <v>0</v>
      </c>
      <c r="Q553" s="162">
        <v>0</v>
      </c>
      <c r="R553" s="162">
        <f>Q553*H553</f>
        <v>0</v>
      </c>
      <c r="S553" s="162">
        <v>0</v>
      </c>
      <c r="T553" s="163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64" t="s">
        <v>107</v>
      </c>
      <c r="AT553" s="164" t="s">
        <v>102</v>
      </c>
      <c r="AU553" s="164" t="s">
        <v>6</v>
      </c>
      <c r="AY553" s="14" t="s">
        <v>108</v>
      </c>
      <c r="BE553" s="165">
        <f>IF(N553="základní",J553,0)</f>
        <v>0</v>
      </c>
      <c r="BF553" s="165">
        <f>IF(N553="snížená",J553,0)</f>
        <v>0</v>
      </c>
      <c r="BG553" s="165">
        <f>IF(N553="zákl. přenesená",J553,0)</f>
        <v>0</v>
      </c>
      <c r="BH553" s="165">
        <f>IF(N553="sníž. přenesená",J553,0)</f>
        <v>0</v>
      </c>
      <c r="BI553" s="165">
        <f>IF(N553="nulová",J553,0)</f>
        <v>0</v>
      </c>
      <c r="BJ553" s="14" t="s">
        <v>76</v>
      </c>
      <c r="BK553" s="166">
        <f>ROUND(I553*H553,15)</f>
        <v>0</v>
      </c>
      <c r="BL553" s="14" t="s">
        <v>107</v>
      </c>
      <c r="BM553" s="164" t="s">
        <v>782</v>
      </c>
    </row>
    <row r="554" spans="1:65" s="2" customFormat="1" ht="28.8">
      <c r="A554" s="31"/>
      <c r="B554" s="32"/>
      <c r="C554" s="33"/>
      <c r="D554" s="167" t="s">
        <v>109</v>
      </c>
      <c r="E554" s="33"/>
      <c r="F554" s="168" t="s">
        <v>783</v>
      </c>
      <c r="G554" s="33"/>
      <c r="H554" s="33"/>
      <c r="I554" s="105"/>
      <c r="J554" s="33"/>
      <c r="K554" s="33"/>
      <c r="L554" s="36"/>
      <c r="M554" s="169"/>
      <c r="N554" s="170"/>
      <c r="O554" s="61"/>
      <c r="P554" s="61"/>
      <c r="Q554" s="61"/>
      <c r="R554" s="61"/>
      <c r="S554" s="61"/>
      <c r="T554" s="62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T554" s="14" t="s">
        <v>109</v>
      </c>
      <c r="AU554" s="14" t="s">
        <v>6</v>
      </c>
    </row>
    <row r="555" spans="1:65" s="10" customFormat="1" ht="10.199999999999999">
      <c r="B555" s="171"/>
      <c r="C555" s="172"/>
      <c r="D555" s="167" t="s">
        <v>111</v>
      </c>
      <c r="E555" s="173" t="s">
        <v>18</v>
      </c>
      <c r="F555" s="174" t="s">
        <v>784</v>
      </c>
      <c r="G555" s="172"/>
      <c r="H555" s="175">
        <v>0.41499999999999998</v>
      </c>
      <c r="I555" s="176"/>
      <c r="J555" s="172"/>
      <c r="K555" s="172"/>
      <c r="L555" s="177"/>
      <c r="M555" s="178"/>
      <c r="N555" s="179"/>
      <c r="O555" s="179"/>
      <c r="P555" s="179"/>
      <c r="Q555" s="179"/>
      <c r="R555" s="179"/>
      <c r="S555" s="179"/>
      <c r="T555" s="180"/>
      <c r="AT555" s="181" t="s">
        <v>111</v>
      </c>
      <c r="AU555" s="181" t="s">
        <v>6</v>
      </c>
      <c r="AV555" s="10" t="s">
        <v>78</v>
      </c>
      <c r="AW555" s="10" t="s">
        <v>31</v>
      </c>
      <c r="AX555" s="10" t="s">
        <v>6</v>
      </c>
      <c r="AY555" s="181" t="s">
        <v>108</v>
      </c>
    </row>
    <row r="556" spans="1:65" s="10" customFormat="1" ht="10.199999999999999">
      <c r="B556" s="171"/>
      <c r="C556" s="172"/>
      <c r="D556" s="167" t="s">
        <v>111</v>
      </c>
      <c r="E556" s="173" t="s">
        <v>18</v>
      </c>
      <c r="F556" s="174" t="s">
        <v>785</v>
      </c>
      <c r="G556" s="172"/>
      <c r="H556" s="175">
        <v>5.0000000000000001E-3</v>
      </c>
      <c r="I556" s="176"/>
      <c r="J556" s="172"/>
      <c r="K556" s="172"/>
      <c r="L556" s="177"/>
      <c r="M556" s="178"/>
      <c r="N556" s="179"/>
      <c r="O556" s="179"/>
      <c r="P556" s="179"/>
      <c r="Q556" s="179"/>
      <c r="R556" s="179"/>
      <c r="S556" s="179"/>
      <c r="T556" s="180"/>
      <c r="AT556" s="181" t="s">
        <v>111</v>
      </c>
      <c r="AU556" s="181" t="s">
        <v>6</v>
      </c>
      <c r="AV556" s="10" t="s">
        <v>78</v>
      </c>
      <c r="AW556" s="10" t="s">
        <v>31</v>
      </c>
      <c r="AX556" s="10" t="s">
        <v>6</v>
      </c>
      <c r="AY556" s="181" t="s">
        <v>108</v>
      </c>
    </row>
    <row r="557" spans="1:65" s="10" customFormat="1" ht="10.199999999999999">
      <c r="B557" s="171"/>
      <c r="C557" s="172"/>
      <c r="D557" s="167" t="s">
        <v>111</v>
      </c>
      <c r="E557" s="173" t="s">
        <v>18</v>
      </c>
      <c r="F557" s="174" t="s">
        <v>786</v>
      </c>
      <c r="G557" s="172"/>
      <c r="H557" s="175">
        <v>9.2629999999999999</v>
      </c>
      <c r="I557" s="176"/>
      <c r="J557" s="172"/>
      <c r="K557" s="172"/>
      <c r="L557" s="177"/>
      <c r="M557" s="178"/>
      <c r="N557" s="179"/>
      <c r="O557" s="179"/>
      <c r="P557" s="179"/>
      <c r="Q557" s="179"/>
      <c r="R557" s="179"/>
      <c r="S557" s="179"/>
      <c r="T557" s="180"/>
      <c r="AT557" s="181" t="s">
        <v>111</v>
      </c>
      <c r="AU557" s="181" t="s">
        <v>6</v>
      </c>
      <c r="AV557" s="10" t="s">
        <v>78</v>
      </c>
      <c r="AW557" s="10" t="s">
        <v>31</v>
      </c>
      <c r="AX557" s="10" t="s">
        <v>6</v>
      </c>
      <c r="AY557" s="181" t="s">
        <v>108</v>
      </c>
    </row>
    <row r="558" spans="1:65" s="10" customFormat="1" ht="10.199999999999999">
      <c r="B558" s="171"/>
      <c r="C558" s="172"/>
      <c r="D558" s="167" t="s">
        <v>111</v>
      </c>
      <c r="E558" s="173" t="s">
        <v>18</v>
      </c>
      <c r="F558" s="174" t="s">
        <v>787</v>
      </c>
      <c r="G558" s="172"/>
      <c r="H558" s="175">
        <v>13.634</v>
      </c>
      <c r="I558" s="176"/>
      <c r="J558" s="172"/>
      <c r="K558" s="172"/>
      <c r="L558" s="177"/>
      <c r="M558" s="178"/>
      <c r="N558" s="179"/>
      <c r="O558" s="179"/>
      <c r="P558" s="179"/>
      <c r="Q558" s="179"/>
      <c r="R558" s="179"/>
      <c r="S558" s="179"/>
      <c r="T558" s="180"/>
      <c r="AT558" s="181" t="s">
        <v>111</v>
      </c>
      <c r="AU558" s="181" t="s">
        <v>6</v>
      </c>
      <c r="AV558" s="10" t="s">
        <v>78</v>
      </c>
      <c r="AW558" s="10" t="s">
        <v>31</v>
      </c>
      <c r="AX558" s="10" t="s">
        <v>6</v>
      </c>
      <c r="AY558" s="181" t="s">
        <v>108</v>
      </c>
    </row>
    <row r="559" spans="1:65" s="10" customFormat="1" ht="10.199999999999999">
      <c r="B559" s="171"/>
      <c r="C559" s="172"/>
      <c r="D559" s="167" t="s">
        <v>111</v>
      </c>
      <c r="E559" s="173" t="s">
        <v>18</v>
      </c>
      <c r="F559" s="174" t="s">
        <v>788</v>
      </c>
      <c r="G559" s="172"/>
      <c r="H559" s="175">
        <v>1.147</v>
      </c>
      <c r="I559" s="176"/>
      <c r="J559" s="172"/>
      <c r="K559" s="172"/>
      <c r="L559" s="177"/>
      <c r="M559" s="178"/>
      <c r="N559" s="179"/>
      <c r="O559" s="179"/>
      <c r="P559" s="179"/>
      <c r="Q559" s="179"/>
      <c r="R559" s="179"/>
      <c r="S559" s="179"/>
      <c r="T559" s="180"/>
      <c r="AT559" s="181" t="s">
        <v>111</v>
      </c>
      <c r="AU559" s="181" t="s">
        <v>6</v>
      </c>
      <c r="AV559" s="10" t="s">
        <v>78</v>
      </c>
      <c r="AW559" s="10" t="s">
        <v>31</v>
      </c>
      <c r="AX559" s="10" t="s">
        <v>6</v>
      </c>
      <c r="AY559" s="181" t="s">
        <v>108</v>
      </c>
    </row>
    <row r="560" spans="1:65" s="10" customFormat="1" ht="10.199999999999999">
      <c r="B560" s="171"/>
      <c r="C560" s="172"/>
      <c r="D560" s="167" t="s">
        <v>111</v>
      </c>
      <c r="E560" s="173" t="s">
        <v>18</v>
      </c>
      <c r="F560" s="174" t="s">
        <v>789</v>
      </c>
      <c r="G560" s="172"/>
      <c r="H560" s="175">
        <v>0.122</v>
      </c>
      <c r="I560" s="176"/>
      <c r="J560" s="172"/>
      <c r="K560" s="172"/>
      <c r="L560" s="177"/>
      <c r="M560" s="178"/>
      <c r="N560" s="179"/>
      <c r="O560" s="179"/>
      <c r="P560" s="179"/>
      <c r="Q560" s="179"/>
      <c r="R560" s="179"/>
      <c r="S560" s="179"/>
      <c r="T560" s="180"/>
      <c r="AT560" s="181" t="s">
        <v>111</v>
      </c>
      <c r="AU560" s="181" t="s">
        <v>6</v>
      </c>
      <c r="AV560" s="10" t="s">
        <v>78</v>
      </c>
      <c r="AW560" s="10" t="s">
        <v>31</v>
      </c>
      <c r="AX560" s="10" t="s">
        <v>6</v>
      </c>
      <c r="AY560" s="181" t="s">
        <v>108</v>
      </c>
    </row>
    <row r="561" spans="2:51" s="10" customFormat="1" ht="20.399999999999999">
      <c r="B561" s="171"/>
      <c r="C561" s="172"/>
      <c r="D561" s="167" t="s">
        <v>111</v>
      </c>
      <c r="E561" s="173" t="s">
        <v>18</v>
      </c>
      <c r="F561" s="174" t="s">
        <v>790</v>
      </c>
      <c r="G561" s="172"/>
      <c r="H561" s="175">
        <v>39.292999999999999</v>
      </c>
      <c r="I561" s="176"/>
      <c r="J561" s="172"/>
      <c r="K561" s="172"/>
      <c r="L561" s="177"/>
      <c r="M561" s="178"/>
      <c r="N561" s="179"/>
      <c r="O561" s="179"/>
      <c r="P561" s="179"/>
      <c r="Q561" s="179"/>
      <c r="R561" s="179"/>
      <c r="S561" s="179"/>
      <c r="T561" s="180"/>
      <c r="AT561" s="181" t="s">
        <v>111</v>
      </c>
      <c r="AU561" s="181" t="s">
        <v>6</v>
      </c>
      <c r="AV561" s="10" t="s">
        <v>78</v>
      </c>
      <c r="AW561" s="10" t="s">
        <v>31</v>
      </c>
      <c r="AX561" s="10" t="s">
        <v>6</v>
      </c>
      <c r="AY561" s="181" t="s">
        <v>108</v>
      </c>
    </row>
    <row r="562" spans="2:51" s="10" customFormat="1" ht="20.399999999999999">
      <c r="B562" s="171"/>
      <c r="C562" s="172"/>
      <c r="D562" s="167" t="s">
        <v>111</v>
      </c>
      <c r="E562" s="173" t="s">
        <v>18</v>
      </c>
      <c r="F562" s="174" t="s">
        <v>791</v>
      </c>
      <c r="G562" s="172"/>
      <c r="H562" s="175">
        <v>4.867</v>
      </c>
      <c r="I562" s="176"/>
      <c r="J562" s="172"/>
      <c r="K562" s="172"/>
      <c r="L562" s="177"/>
      <c r="M562" s="178"/>
      <c r="N562" s="179"/>
      <c r="O562" s="179"/>
      <c r="P562" s="179"/>
      <c r="Q562" s="179"/>
      <c r="R562" s="179"/>
      <c r="S562" s="179"/>
      <c r="T562" s="180"/>
      <c r="AT562" s="181" t="s">
        <v>111</v>
      </c>
      <c r="AU562" s="181" t="s">
        <v>6</v>
      </c>
      <c r="AV562" s="10" t="s">
        <v>78</v>
      </c>
      <c r="AW562" s="10" t="s">
        <v>31</v>
      </c>
      <c r="AX562" s="10" t="s">
        <v>6</v>
      </c>
      <c r="AY562" s="181" t="s">
        <v>108</v>
      </c>
    </row>
    <row r="563" spans="2:51" s="10" customFormat="1" ht="10.199999999999999">
      <c r="B563" s="171"/>
      <c r="C563" s="172"/>
      <c r="D563" s="167" t="s">
        <v>111</v>
      </c>
      <c r="E563" s="173" t="s">
        <v>18</v>
      </c>
      <c r="F563" s="174" t="s">
        <v>792</v>
      </c>
      <c r="G563" s="172"/>
      <c r="H563" s="175">
        <v>0.309</v>
      </c>
      <c r="I563" s="176"/>
      <c r="J563" s="172"/>
      <c r="K563" s="172"/>
      <c r="L563" s="177"/>
      <c r="M563" s="178"/>
      <c r="N563" s="179"/>
      <c r="O563" s="179"/>
      <c r="P563" s="179"/>
      <c r="Q563" s="179"/>
      <c r="R563" s="179"/>
      <c r="S563" s="179"/>
      <c r="T563" s="180"/>
      <c r="AT563" s="181" t="s">
        <v>111</v>
      </c>
      <c r="AU563" s="181" t="s">
        <v>6</v>
      </c>
      <c r="AV563" s="10" t="s">
        <v>78</v>
      </c>
      <c r="AW563" s="10" t="s">
        <v>31</v>
      </c>
      <c r="AX563" s="10" t="s">
        <v>6</v>
      </c>
      <c r="AY563" s="181" t="s">
        <v>108</v>
      </c>
    </row>
    <row r="564" spans="2:51" s="10" customFormat="1" ht="10.199999999999999">
      <c r="B564" s="171"/>
      <c r="C564" s="172"/>
      <c r="D564" s="167" t="s">
        <v>111</v>
      </c>
      <c r="E564" s="173" t="s">
        <v>18</v>
      </c>
      <c r="F564" s="174" t="s">
        <v>793</v>
      </c>
      <c r="G564" s="172"/>
      <c r="H564" s="175">
        <v>1.165</v>
      </c>
      <c r="I564" s="176"/>
      <c r="J564" s="172"/>
      <c r="K564" s="172"/>
      <c r="L564" s="177"/>
      <c r="M564" s="178"/>
      <c r="N564" s="179"/>
      <c r="O564" s="179"/>
      <c r="P564" s="179"/>
      <c r="Q564" s="179"/>
      <c r="R564" s="179"/>
      <c r="S564" s="179"/>
      <c r="T564" s="180"/>
      <c r="AT564" s="181" t="s">
        <v>111</v>
      </c>
      <c r="AU564" s="181" t="s">
        <v>6</v>
      </c>
      <c r="AV564" s="10" t="s">
        <v>78</v>
      </c>
      <c r="AW564" s="10" t="s">
        <v>31</v>
      </c>
      <c r="AX564" s="10" t="s">
        <v>6</v>
      </c>
      <c r="AY564" s="181" t="s">
        <v>108</v>
      </c>
    </row>
    <row r="565" spans="2:51" s="10" customFormat="1" ht="10.199999999999999">
      <c r="B565" s="171"/>
      <c r="C565" s="172"/>
      <c r="D565" s="167" t="s">
        <v>111</v>
      </c>
      <c r="E565" s="173" t="s">
        <v>18</v>
      </c>
      <c r="F565" s="174" t="s">
        <v>794</v>
      </c>
      <c r="G565" s="172"/>
      <c r="H565" s="175">
        <v>12.997999999999999</v>
      </c>
      <c r="I565" s="176"/>
      <c r="J565" s="172"/>
      <c r="K565" s="172"/>
      <c r="L565" s="177"/>
      <c r="M565" s="178"/>
      <c r="N565" s="179"/>
      <c r="O565" s="179"/>
      <c r="P565" s="179"/>
      <c r="Q565" s="179"/>
      <c r="R565" s="179"/>
      <c r="S565" s="179"/>
      <c r="T565" s="180"/>
      <c r="AT565" s="181" t="s">
        <v>111</v>
      </c>
      <c r="AU565" s="181" t="s">
        <v>6</v>
      </c>
      <c r="AV565" s="10" t="s">
        <v>78</v>
      </c>
      <c r="AW565" s="10" t="s">
        <v>31</v>
      </c>
      <c r="AX565" s="10" t="s">
        <v>6</v>
      </c>
      <c r="AY565" s="181" t="s">
        <v>108</v>
      </c>
    </row>
    <row r="566" spans="2:51" s="10" customFormat="1" ht="20.399999999999999">
      <c r="B566" s="171"/>
      <c r="C566" s="172"/>
      <c r="D566" s="167" t="s">
        <v>111</v>
      </c>
      <c r="E566" s="173" t="s">
        <v>18</v>
      </c>
      <c r="F566" s="174" t="s">
        <v>795</v>
      </c>
      <c r="G566" s="172"/>
      <c r="H566" s="175">
        <v>0.24</v>
      </c>
      <c r="I566" s="176"/>
      <c r="J566" s="172"/>
      <c r="K566" s="172"/>
      <c r="L566" s="177"/>
      <c r="M566" s="178"/>
      <c r="N566" s="179"/>
      <c r="O566" s="179"/>
      <c r="P566" s="179"/>
      <c r="Q566" s="179"/>
      <c r="R566" s="179"/>
      <c r="S566" s="179"/>
      <c r="T566" s="180"/>
      <c r="AT566" s="181" t="s">
        <v>111</v>
      </c>
      <c r="AU566" s="181" t="s">
        <v>6</v>
      </c>
      <c r="AV566" s="10" t="s">
        <v>78</v>
      </c>
      <c r="AW566" s="10" t="s">
        <v>31</v>
      </c>
      <c r="AX566" s="10" t="s">
        <v>6</v>
      </c>
      <c r="AY566" s="181" t="s">
        <v>108</v>
      </c>
    </row>
    <row r="567" spans="2:51" s="10" customFormat="1" ht="10.199999999999999">
      <c r="B567" s="171"/>
      <c r="C567" s="172"/>
      <c r="D567" s="167" t="s">
        <v>111</v>
      </c>
      <c r="E567" s="173" t="s">
        <v>18</v>
      </c>
      <c r="F567" s="174" t="s">
        <v>796</v>
      </c>
      <c r="G567" s="172"/>
      <c r="H567" s="175">
        <v>0.18</v>
      </c>
      <c r="I567" s="176"/>
      <c r="J567" s="172"/>
      <c r="K567" s="172"/>
      <c r="L567" s="177"/>
      <c r="M567" s="178"/>
      <c r="N567" s="179"/>
      <c r="O567" s="179"/>
      <c r="P567" s="179"/>
      <c r="Q567" s="179"/>
      <c r="R567" s="179"/>
      <c r="S567" s="179"/>
      <c r="T567" s="180"/>
      <c r="AT567" s="181" t="s">
        <v>111</v>
      </c>
      <c r="AU567" s="181" t="s">
        <v>6</v>
      </c>
      <c r="AV567" s="10" t="s">
        <v>78</v>
      </c>
      <c r="AW567" s="10" t="s">
        <v>31</v>
      </c>
      <c r="AX567" s="10" t="s">
        <v>6</v>
      </c>
      <c r="AY567" s="181" t="s">
        <v>108</v>
      </c>
    </row>
    <row r="568" spans="2:51" s="10" customFormat="1" ht="10.199999999999999">
      <c r="B568" s="171"/>
      <c r="C568" s="172"/>
      <c r="D568" s="167" t="s">
        <v>111</v>
      </c>
      <c r="E568" s="173" t="s">
        <v>18</v>
      </c>
      <c r="F568" s="174" t="s">
        <v>797</v>
      </c>
      <c r="G568" s="172"/>
      <c r="H568" s="175">
        <v>1.204</v>
      </c>
      <c r="I568" s="176"/>
      <c r="J568" s="172"/>
      <c r="K568" s="172"/>
      <c r="L568" s="177"/>
      <c r="M568" s="178"/>
      <c r="N568" s="179"/>
      <c r="O568" s="179"/>
      <c r="P568" s="179"/>
      <c r="Q568" s="179"/>
      <c r="R568" s="179"/>
      <c r="S568" s="179"/>
      <c r="T568" s="180"/>
      <c r="AT568" s="181" t="s">
        <v>111</v>
      </c>
      <c r="AU568" s="181" t="s">
        <v>6</v>
      </c>
      <c r="AV568" s="10" t="s">
        <v>78</v>
      </c>
      <c r="AW568" s="10" t="s">
        <v>31</v>
      </c>
      <c r="AX568" s="10" t="s">
        <v>6</v>
      </c>
      <c r="AY568" s="181" t="s">
        <v>108</v>
      </c>
    </row>
    <row r="569" spans="2:51" s="10" customFormat="1" ht="10.199999999999999">
      <c r="B569" s="171"/>
      <c r="C569" s="172"/>
      <c r="D569" s="167" t="s">
        <v>111</v>
      </c>
      <c r="E569" s="173" t="s">
        <v>18</v>
      </c>
      <c r="F569" s="174" t="s">
        <v>798</v>
      </c>
      <c r="G569" s="172"/>
      <c r="H569" s="175">
        <v>92.679000000000002</v>
      </c>
      <c r="I569" s="176"/>
      <c r="J569" s="172"/>
      <c r="K569" s="172"/>
      <c r="L569" s="177"/>
      <c r="M569" s="178"/>
      <c r="N569" s="179"/>
      <c r="O569" s="179"/>
      <c r="P569" s="179"/>
      <c r="Q569" s="179"/>
      <c r="R569" s="179"/>
      <c r="S569" s="179"/>
      <c r="T569" s="180"/>
      <c r="AT569" s="181" t="s">
        <v>111</v>
      </c>
      <c r="AU569" s="181" t="s">
        <v>6</v>
      </c>
      <c r="AV569" s="10" t="s">
        <v>78</v>
      </c>
      <c r="AW569" s="10" t="s">
        <v>31</v>
      </c>
      <c r="AX569" s="10" t="s">
        <v>6</v>
      </c>
      <c r="AY569" s="181" t="s">
        <v>108</v>
      </c>
    </row>
    <row r="570" spans="2:51" s="10" customFormat="1" ht="20.399999999999999">
      <c r="B570" s="171"/>
      <c r="C570" s="172"/>
      <c r="D570" s="167" t="s">
        <v>111</v>
      </c>
      <c r="E570" s="173" t="s">
        <v>18</v>
      </c>
      <c r="F570" s="174" t="s">
        <v>799</v>
      </c>
      <c r="G570" s="172"/>
      <c r="H570" s="175">
        <v>5.3970000000000002</v>
      </c>
      <c r="I570" s="176"/>
      <c r="J570" s="172"/>
      <c r="K570" s="172"/>
      <c r="L570" s="177"/>
      <c r="M570" s="178"/>
      <c r="N570" s="179"/>
      <c r="O570" s="179"/>
      <c r="P570" s="179"/>
      <c r="Q570" s="179"/>
      <c r="R570" s="179"/>
      <c r="S570" s="179"/>
      <c r="T570" s="180"/>
      <c r="AT570" s="181" t="s">
        <v>111</v>
      </c>
      <c r="AU570" s="181" t="s">
        <v>6</v>
      </c>
      <c r="AV570" s="10" t="s">
        <v>78</v>
      </c>
      <c r="AW570" s="10" t="s">
        <v>31</v>
      </c>
      <c r="AX570" s="10" t="s">
        <v>6</v>
      </c>
      <c r="AY570" s="181" t="s">
        <v>108</v>
      </c>
    </row>
    <row r="571" spans="2:51" s="10" customFormat="1" ht="10.199999999999999">
      <c r="B571" s="171"/>
      <c r="C571" s="172"/>
      <c r="D571" s="167" t="s">
        <v>111</v>
      </c>
      <c r="E571" s="173" t="s">
        <v>18</v>
      </c>
      <c r="F571" s="174" t="s">
        <v>800</v>
      </c>
      <c r="G571" s="172"/>
      <c r="H571" s="175">
        <v>305.90100000000001</v>
      </c>
      <c r="I571" s="176"/>
      <c r="J571" s="172"/>
      <c r="K571" s="172"/>
      <c r="L571" s="177"/>
      <c r="M571" s="178"/>
      <c r="N571" s="179"/>
      <c r="O571" s="179"/>
      <c r="P571" s="179"/>
      <c r="Q571" s="179"/>
      <c r="R571" s="179"/>
      <c r="S571" s="179"/>
      <c r="T571" s="180"/>
      <c r="AT571" s="181" t="s">
        <v>111</v>
      </c>
      <c r="AU571" s="181" t="s">
        <v>6</v>
      </c>
      <c r="AV571" s="10" t="s">
        <v>78</v>
      </c>
      <c r="AW571" s="10" t="s">
        <v>31</v>
      </c>
      <c r="AX571" s="10" t="s">
        <v>6</v>
      </c>
      <c r="AY571" s="181" t="s">
        <v>108</v>
      </c>
    </row>
    <row r="572" spans="2:51" s="10" customFormat="1" ht="10.199999999999999">
      <c r="B572" s="171"/>
      <c r="C572" s="172"/>
      <c r="D572" s="167" t="s">
        <v>111</v>
      </c>
      <c r="E572" s="173" t="s">
        <v>18</v>
      </c>
      <c r="F572" s="174" t="s">
        <v>801</v>
      </c>
      <c r="G572" s="172"/>
      <c r="H572" s="175">
        <v>4.234</v>
      </c>
      <c r="I572" s="176"/>
      <c r="J572" s="172"/>
      <c r="K572" s="172"/>
      <c r="L572" s="177"/>
      <c r="M572" s="178"/>
      <c r="N572" s="179"/>
      <c r="O572" s="179"/>
      <c r="P572" s="179"/>
      <c r="Q572" s="179"/>
      <c r="R572" s="179"/>
      <c r="S572" s="179"/>
      <c r="T572" s="180"/>
      <c r="AT572" s="181" t="s">
        <v>111</v>
      </c>
      <c r="AU572" s="181" t="s">
        <v>6</v>
      </c>
      <c r="AV572" s="10" t="s">
        <v>78</v>
      </c>
      <c r="AW572" s="10" t="s">
        <v>31</v>
      </c>
      <c r="AX572" s="10" t="s">
        <v>6</v>
      </c>
      <c r="AY572" s="181" t="s">
        <v>108</v>
      </c>
    </row>
    <row r="573" spans="2:51" s="10" customFormat="1" ht="10.199999999999999">
      <c r="B573" s="171"/>
      <c r="C573" s="172"/>
      <c r="D573" s="167" t="s">
        <v>111</v>
      </c>
      <c r="E573" s="173" t="s">
        <v>18</v>
      </c>
      <c r="F573" s="174" t="s">
        <v>802</v>
      </c>
      <c r="G573" s="172"/>
      <c r="H573" s="175">
        <v>1.2999999999999999E-2</v>
      </c>
      <c r="I573" s="176"/>
      <c r="J573" s="172"/>
      <c r="K573" s="172"/>
      <c r="L573" s="177"/>
      <c r="M573" s="178"/>
      <c r="N573" s="179"/>
      <c r="O573" s="179"/>
      <c r="P573" s="179"/>
      <c r="Q573" s="179"/>
      <c r="R573" s="179"/>
      <c r="S573" s="179"/>
      <c r="T573" s="180"/>
      <c r="AT573" s="181" t="s">
        <v>111</v>
      </c>
      <c r="AU573" s="181" t="s">
        <v>6</v>
      </c>
      <c r="AV573" s="10" t="s">
        <v>78</v>
      </c>
      <c r="AW573" s="10" t="s">
        <v>31</v>
      </c>
      <c r="AX573" s="10" t="s">
        <v>6</v>
      </c>
      <c r="AY573" s="181" t="s">
        <v>108</v>
      </c>
    </row>
    <row r="574" spans="2:51" s="10" customFormat="1" ht="10.199999999999999">
      <c r="B574" s="171"/>
      <c r="C574" s="172"/>
      <c r="D574" s="167" t="s">
        <v>111</v>
      </c>
      <c r="E574" s="173" t="s">
        <v>18</v>
      </c>
      <c r="F574" s="174" t="s">
        <v>803</v>
      </c>
      <c r="G574" s="172"/>
      <c r="H574" s="175">
        <v>2.7E-2</v>
      </c>
      <c r="I574" s="176"/>
      <c r="J574" s="172"/>
      <c r="K574" s="172"/>
      <c r="L574" s="177"/>
      <c r="M574" s="178"/>
      <c r="N574" s="179"/>
      <c r="O574" s="179"/>
      <c r="P574" s="179"/>
      <c r="Q574" s="179"/>
      <c r="R574" s="179"/>
      <c r="S574" s="179"/>
      <c r="T574" s="180"/>
      <c r="AT574" s="181" t="s">
        <v>111</v>
      </c>
      <c r="AU574" s="181" t="s">
        <v>6</v>
      </c>
      <c r="AV574" s="10" t="s">
        <v>78</v>
      </c>
      <c r="AW574" s="10" t="s">
        <v>31</v>
      </c>
      <c r="AX574" s="10" t="s">
        <v>6</v>
      </c>
      <c r="AY574" s="181" t="s">
        <v>108</v>
      </c>
    </row>
    <row r="575" spans="2:51" s="10" customFormat="1" ht="10.199999999999999">
      <c r="B575" s="171"/>
      <c r="C575" s="172"/>
      <c r="D575" s="167" t="s">
        <v>111</v>
      </c>
      <c r="E575" s="173" t="s">
        <v>18</v>
      </c>
      <c r="F575" s="174" t="s">
        <v>804</v>
      </c>
      <c r="G575" s="172"/>
      <c r="H575" s="175">
        <v>2.7E-2</v>
      </c>
      <c r="I575" s="176"/>
      <c r="J575" s="172"/>
      <c r="K575" s="172"/>
      <c r="L575" s="177"/>
      <c r="M575" s="178"/>
      <c r="N575" s="179"/>
      <c r="O575" s="179"/>
      <c r="P575" s="179"/>
      <c r="Q575" s="179"/>
      <c r="R575" s="179"/>
      <c r="S575" s="179"/>
      <c r="T575" s="180"/>
      <c r="AT575" s="181" t="s">
        <v>111</v>
      </c>
      <c r="AU575" s="181" t="s">
        <v>6</v>
      </c>
      <c r="AV575" s="10" t="s">
        <v>78</v>
      </c>
      <c r="AW575" s="10" t="s">
        <v>31</v>
      </c>
      <c r="AX575" s="10" t="s">
        <v>6</v>
      </c>
      <c r="AY575" s="181" t="s">
        <v>108</v>
      </c>
    </row>
    <row r="576" spans="2:51" s="10" customFormat="1" ht="10.199999999999999">
      <c r="B576" s="171"/>
      <c r="C576" s="172"/>
      <c r="D576" s="167" t="s">
        <v>111</v>
      </c>
      <c r="E576" s="173" t="s">
        <v>18</v>
      </c>
      <c r="F576" s="174" t="s">
        <v>805</v>
      </c>
      <c r="G576" s="172"/>
      <c r="H576" s="175">
        <v>0.46200000000000002</v>
      </c>
      <c r="I576" s="176"/>
      <c r="J576" s="172"/>
      <c r="K576" s="172"/>
      <c r="L576" s="177"/>
      <c r="M576" s="178"/>
      <c r="N576" s="179"/>
      <c r="O576" s="179"/>
      <c r="P576" s="179"/>
      <c r="Q576" s="179"/>
      <c r="R576" s="179"/>
      <c r="S576" s="179"/>
      <c r="T576" s="180"/>
      <c r="AT576" s="181" t="s">
        <v>111</v>
      </c>
      <c r="AU576" s="181" t="s">
        <v>6</v>
      </c>
      <c r="AV576" s="10" t="s">
        <v>78</v>
      </c>
      <c r="AW576" s="10" t="s">
        <v>31</v>
      </c>
      <c r="AX576" s="10" t="s">
        <v>6</v>
      </c>
      <c r="AY576" s="181" t="s">
        <v>108</v>
      </c>
    </row>
    <row r="577" spans="1:65" s="10" customFormat="1" ht="10.199999999999999">
      <c r="B577" s="171"/>
      <c r="C577" s="172"/>
      <c r="D577" s="167" t="s">
        <v>111</v>
      </c>
      <c r="E577" s="173" t="s">
        <v>18</v>
      </c>
      <c r="F577" s="174" t="s">
        <v>806</v>
      </c>
      <c r="G577" s="172"/>
      <c r="H577" s="175">
        <v>52.146000000000001</v>
      </c>
      <c r="I577" s="176"/>
      <c r="J577" s="172"/>
      <c r="K577" s="172"/>
      <c r="L577" s="177"/>
      <c r="M577" s="178"/>
      <c r="N577" s="179"/>
      <c r="O577" s="179"/>
      <c r="P577" s="179"/>
      <c r="Q577" s="179"/>
      <c r="R577" s="179"/>
      <c r="S577" s="179"/>
      <c r="T577" s="180"/>
      <c r="AT577" s="181" t="s">
        <v>111</v>
      </c>
      <c r="AU577" s="181" t="s">
        <v>6</v>
      </c>
      <c r="AV577" s="10" t="s">
        <v>78</v>
      </c>
      <c r="AW577" s="10" t="s">
        <v>31</v>
      </c>
      <c r="AX577" s="10" t="s">
        <v>6</v>
      </c>
      <c r="AY577" s="181" t="s">
        <v>108</v>
      </c>
    </row>
    <row r="578" spans="1:65" s="11" customFormat="1" ht="10.199999999999999">
      <c r="B578" s="182"/>
      <c r="C578" s="183"/>
      <c r="D578" s="167" t="s">
        <v>111</v>
      </c>
      <c r="E578" s="184" t="s">
        <v>18</v>
      </c>
      <c r="F578" s="185" t="s">
        <v>113</v>
      </c>
      <c r="G578" s="183"/>
      <c r="H578" s="186">
        <v>545.72799999999995</v>
      </c>
      <c r="I578" s="187"/>
      <c r="J578" s="183"/>
      <c r="K578" s="183"/>
      <c r="L578" s="188"/>
      <c r="M578" s="189"/>
      <c r="N578" s="190"/>
      <c r="O578" s="190"/>
      <c r="P578" s="190"/>
      <c r="Q578" s="190"/>
      <c r="R578" s="190"/>
      <c r="S578" s="190"/>
      <c r="T578" s="191"/>
      <c r="AT578" s="192" t="s">
        <v>111</v>
      </c>
      <c r="AU578" s="192" t="s">
        <v>6</v>
      </c>
      <c r="AV578" s="11" t="s">
        <v>107</v>
      </c>
      <c r="AW578" s="11" t="s">
        <v>31</v>
      </c>
      <c r="AX578" s="11" t="s">
        <v>76</v>
      </c>
      <c r="AY578" s="192" t="s">
        <v>108</v>
      </c>
    </row>
    <row r="579" spans="1:65" s="2" customFormat="1" ht="21.6" customHeight="1">
      <c r="A579" s="31"/>
      <c r="B579" s="32"/>
      <c r="C579" s="154" t="s">
        <v>807</v>
      </c>
      <c r="D579" s="154" t="s">
        <v>102</v>
      </c>
      <c r="E579" s="155" t="s">
        <v>808</v>
      </c>
      <c r="F579" s="156" t="s">
        <v>809</v>
      </c>
      <c r="G579" s="157" t="s">
        <v>196</v>
      </c>
      <c r="H579" s="158">
        <v>6150.85</v>
      </c>
      <c r="I579" s="159"/>
      <c r="J579" s="158">
        <f>ROUND(I579*H579,15)</f>
        <v>0</v>
      </c>
      <c r="K579" s="156" t="s">
        <v>122</v>
      </c>
      <c r="L579" s="36"/>
      <c r="M579" s="160" t="s">
        <v>18</v>
      </c>
      <c r="N579" s="161" t="s">
        <v>40</v>
      </c>
      <c r="O579" s="61"/>
      <c r="P579" s="162">
        <f>O579*H579</f>
        <v>0</v>
      </c>
      <c r="Q579" s="162">
        <v>0</v>
      </c>
      <c r="R579" s="162">
        <f>Q579*H579</f>
        <v>0</v>
      </c>
      <c r="S579" s="162">
        <v>0</v>
      </c>
      <c r="T579" s="163">
        <f>S579*H579</f>
        <v>0</v>
      </c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R579" s="164" t="s">
        <v>107</v>
      </c>
      <c r="AT579" s="164" t="s">
        <v>102</v>
      </c>
      <c r="AU579" s="164" t="s">
        <v>6</v>
      </c>
      <c r="AY579" s="14" t="s">
        <v>108</v>
      </c>
      <c r="BE579" s="165">
        <f>IF(N579="základní",J579,0)</f>
        <v>0</v>
      </c>
      <c r="BF579" s="165">
        <f>IF(N579="snížená",J579,0)</f>
        <v>0</v>
      </c>
      <c r="BG579" s="165">
        <f>IF(N579="zákl. přenesená",J579,0)</f>
        <v>0</v>
      </c>
      <c r="BH579" s="165">
        <f>IF(N579="sníž. přenesená",J579,0)</f>
        <v>0</v>
      </c>
      <c r="BI579" s="165">
        <f>IF(N579="nulová",J579,0)</f>
        <v>0</v>
      </c>
      <c r="BJ579" s="14" t="s">
        <v>76</v>
      </c>
      <c r="BK579" s="166">
        <f>ROUND(I579*H579,15)</f>
        <v>0</v>
      </c>
      <c r="BL579" s="14" t="s">
        <v>107</v>
      </c>
      <c r="BM579" s="164" t="s">
        <v>810</v>
      </c>
    </row>
    <row r="580" spans="1:65" s="2" customFormat="1" ht="38.4">
      <c r="A580" s="31"/>
      <c r="B580" s="32"/>
      <c r="C580" s="33"/>
      <c r="D580" s="167" t="s">
        <v>109</v>
      </c>
      <c r="E580" s="33"/>
      <c r="F580" s="168" t="s">
        <v>811</v>
      </c>
      <c r="G580" s="33"/>
      <c r="H580" s="33"/>
      <c r="I580" s="105"/>
      <c r="J580" s="33"/>
      <c r="K580" s="33"/>
      <c r="L580" s="36"/>
      <c r="M580" s="169"/>
      <c r="N580" s="170"/>
      <c r="O580" s="61"/>
      <c r="P580" s="61"/>
      <c r="Q580" s="61"/>
      <c r="R580" s="61"/>
      <c r="S580" s="61"/>
      <c r="T580" s="62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T580" s="14" t="s">
        <v>109</v>
      </c>
      <c r="AU580" s="14" t="s">
        <v>6</v>
      </c>
    </row>
    <row r="581" spans="1:65" s="10" customFormat="1" ht="10.199999999999999">
      <c r="B581" s="171"/>
      <c r="C581" s="172"/>
      <c r="D581" s="167" t="s">
        <v>111</v>
      </c>
      <c r="E581" s="173" t="s">
        <v>18</v>
      </c>
      <c r="F581" s="174" t="s">
        <v>812</v>
      </c>
      <c r="G581" s="172"/>
      <c r="H581" s="175">
        <v>6150.85</v>
      </c>
      <c r="I581" s="176"/>
      <c r="J581" s="172"/>
      <c r="K581" s="172"/>
      <c r="L581" s="177"/>
      <c r="M581" s="178"/>
      <c r="N581" s="179"/>
      <c r="O581" s="179"/>
      <c r="P581" s="179"/>
      <c r="Q581" s="179"/>
      <c r="R581" s="179"/>
      <c r="S581" s="179"/>
      <c r="T581" s="180"/>
      <c r="AT581" s="181" t="s">
        <v>111</v>
      </c>
      <c r="AU581" s="181" t="s">
        <v>6</v>
      </c>
      <c r="AV581" s="10" t="s">
        <v>78</v>
      </c>
      <c r="AW581" s="10" t="s">
        <v>31</v>
      </c>
      <c r="AX581" s="10" t="s">
        <v>6</v>
      </c>
      <c r="AY581" s="181" t="s">
        <v>108</v>
      </c>
    </row>
    <row r="582" spans="1:65" s="11" customFormat="1" ht="10.199999999999999">
      <c r="B582" s="182"/>
      <c r="C582" s="183"/>
      <c r="D582" s="167" t="s">
        <v>111</v>
      </c>
      <c r="E582" s="184" t="s">
        <v>18</v>
      </c>
      <c r="F582" s="185" t="s">
        <v>113</v>
      </c>
      <c r="G582" s="183"/>
      <c r="H582" s="186">
        <v>6150.85</v>
      </c>
      <c r="I582" s="187"/>
      <c r="J582" s="183"/>
      <c r="K582" s="183"/>
      <c r="L582" s="188"/>
      <c r="M582" s="189"/>
      <c r="N582" s="190"/>
      <c r="O582" s="190"/>
      <c r="P582" s="190"/>
      <c r="Q582" s="190"/>
      <c r="R582" s="190"/>
      <c r="S582" s="190"/>
      <c r="T582" s="191"/>
      <c r="AT582" s="192" t="s">
        <v>111</v>
      </c>
      <c r="AU582" s="192" t="s">
        <v>6</v>
      </c>
      <c r="AV582" s="11" t="s">
        <v>107</v>
      </c>
      <c r="AW582" s="11" t="s">
        <v>31</v>
      </c>
      <c r="AX582" s="11" t="s">
        <v>76</v>
      </c>
      <c r="AY582" s="192" t="s">
        <v>108</v>
      </c>
    </row>
    <row r="583" spans="1:65" s="2" customFormat="1" ht="21.6" customHeight="1">
      <c r="A583" s="31"/>
      <c r="B583" s="32"/>
      <c r="C583" s="154" t="s">
        <v>448</v>
      </c>
      <c r="D583" s="154" t="s">
        <v>102</v>
      </c>
      <c r="E583" s="155" t="s">
        <v>813</v>
      </c>
      <c r="F583" s="156" t="s">
        <v>814</v>
      </c>
      <c r="G583" s="157" t="s">
        <v>196</v>
      </c>
      <c r="H583" s="158">
        <v>574.81100000000004</v>
      </c>
      <c r="I583" s="159"/>
      <c r="J583" s="158">
        <f>ROUND(I583*H583,15)</f>
        <v>0</v>
      </c>
      <c r="K583" s="156" t="s">
        <v>106</v>
      </c>
      <c r="L583" s="36"/>
      <c r="M583" s="160" t="s">
        <v>18</v>
      </c>
      <c r="N583" s="161" t="s">
        <v>40</v>
      </c>
      <c r="O583" s="61"/>
      <c r="P583" s="162">
        <f>O583*H583</f>
        <v>0</v>
      </c>
      <c r="Q583" s="162">
        <v>0</v>
      </c>
      <c r="R583" s="162">
        <f>Q583*H583</f>
        <v>0</v>
      </c>
      <c r="S583" s="162">
        <v>0</v>
      </c>
      <c r="T583" s="163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64" t="s">
        <v>107</v>
      </c>
      <c r="AT583" s="164" t="s">
        <v>102</v>
      </c>
      <c r="AU583" s="164" t="s">
        <v>6</v>
      </c>
      <c r="AY583" s="14" t="s">
        <v>108</v>
      </c>
      <c r="BE583" s="165">
        <f>IF(N583="základní",J583,0)</f>
        <v>0</v>
      </c>
      <c r="BF583" s="165">
        <f>IF(N583="snížená",J583,0)</f>
        <v>0</v>
      </c>
      <c r="BG583" s="165">
        <f>IF(N583="zákl. přenesená",J583,0)</f>
        <v>0</v>
      </c>
      <c r="BH583" s="165">
        <f>IF(N583="sníž. přenesená",J583,0)</f>
        <v>0</v>
      </c>
      <c r="BI583" s="165">
        <f>IF(N583="nulová",J583,0)</f>
        <v>0</v>
      </c>
      <c r="BJ583" s="14" t="s">
        <v>76</v>
      </c>
      <c r="BK583" s="166">
        <f>ROUND(I583*H583,15)</f>
        <v>0</v>
      </c>
      <c r="BL583" s="14" t="s">
        <v>107</v>
      </c>
      <c r="BM583" s="164" t="s">
        <v>815</v>
      </c>
    </row>
    <row r="584" spans="1:65" s="2" customFormat="1" ht="28.8">
      <c r="A584" s="31"/>
      <c r="B584" s="32"/>
      <c r="C584" s="33"/>
      <c r="D584" s="167" t="s">
        <v>109</v>
      </c>
      <c r="E584" s="33"/>
      <c r="F584" s="168" t="s">
        <v>816</v>
      </c>
      <c r="G584" s="33"/>
      <c r="H584" s="33"/>
      <c r="I584" s="105"/>
      <c r="J584" s="33"/>
      <c r="K584" s="33"/>
      <c r="L584" s="36"/>
      <c r="M584" s="169"/>
      <c r="N584" s="170"/>
      <c r="O584" s="61"/>
      <c r="P584" s="61"/>
      <c r="Q584" s="61"/>
      <c r="R584" s="61"/>
      <c r="S584" s="61"/>
      <c r="T584" s="62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T584" s="14" t="s">
        <v>109</v>
      </c>
      <c r="AU584" s="14" t="s">
        <v>6</v>
      </c>
    </row>
    <row r="585" spans="1:65" s="2" customFormat="1" ht="21.6" customHeight="1">
      <c r="A585" s="31"/>
      <c r="B585" s="32"/>
      <c r="C585" s="154" t="s">
        <v>817</v>
      </c>
      <c r="D585" s="154" t="s">
        <v>102</v>
      </c>
      <c r="E585" s="155" t="s">
        <v>818</v>
      </c>
      <c r="F585" s="156" t="s">
        <v>819</v>
      </c>
      <c r="G585" s="157" t="s">
        <v>121</v>
      </c>
      <c r="H585" s="158">
        <v>37.134</v>
      </c>
      <c r="I585" s="159"/>
      <c r="J585" s="158">
        <f>ROUND(I585*H585,15)</f>
        <v>0</v>
      </c>
      <c r="K585" s="156" t="s">
        <v>106</v>
      </c>
      <c r="L585" s="36"/>
      <c r="M585" s="160" t="s">
        <v>18</v>
      </c>
      <c r="N585" s="161" t="s">
        <v>40</v>
      </c>
      <c r="O585" s="61"/>
      <c r="P585" s="162">
        <f>O585*H585</f>
        <v>0</v>
      </c>
      <c r="Q585" s="162">
        <v>0</v>
      </c>
      <c r="R585" s="162">
        <f>Q585*H585</f>
        <v>0</v>
      </c>
      <c r="S585" s="162">
        <v>0</v>
      </c>
      <c r="T585" s="163">
        <f>S585*H585</f>
        <v>0</v>
      </c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R585" s="164" t="s">
        <v>107</v>
      </c>
      <c r="AT585" s="164" t="s">
        <v>102</v>
      </c>
      <c r="AU585" s="164" t="s">
        <v>6</v>
      </c>
      <c r="AY585" s="14" t="s">
        <v>108</v>
      </c>
      <c r="BE585" s="165">
        <f>IF(N585="základní",J585,0)</f>
        <v>0</v>
      </c>
      <c r="BF585" s="165">
        <f>IF(N585="snížená",J585,0)</f>
        <v>0</v>
      </c>
      <c r="BG585" s="165">
        <f>IF(N585="zákl. přenesená",J585,0)</f>
        <v>0</v>
      </c>
      <c r="BH585" s="165">
        <f>IF(N585="sníž. přenesená",J585,0)</f>
        <v>0</v>
      </c>
      <c r="BI585" s="165">
        <f>IF(N585="nulová",J585,0)</f>
        <v>0</v>
      </c>
      <c r="BJ585" s="14" t="s">
        <v>76</v>
      </c>
      <c r="BK585" s="166">
        <f>ROUND(I585*H585,15)</f>
        <v>0</v>
      </c>
      <c r="BL585" s="14" t="s">
        <v>107</v>
      </c>
      <c r="BM585" s="164" t="s">
        <v>820</v>
      </c>
    </row>
    <row r="586" spans="1:65" s="2" customFormat="1" ht="28.8">
      <c r="A586" s="31"/>
      <c r="B586" s="32"/>
      <c r="C586" s="33"/>
      <c r="D586" s="167" t="s">
        <v>109</v>
      </c>
      <c r="E586" s="33"/>
      <c r="F586" s="168" t="s">
        <v>821</v>
      </c>
      <c r="G586" s="33"/>
      <c r="H586" s="33"/>
      <c r="I586" s="105"/>
      <c r="J586" s="33"/>
      <c r="K586" s="33"/>
      <c r="L586" s="36"/>
      <c r="M586" s="169"/>
      <c r="N586" s="170"/>
      <c r="O586" s="61"/>
      <c r="P586" s="61"/>
      <c r="Q586" s="61"/>
      <c r="R586" s="61"/>
      <c r="S586" s="61"/>
      <c r="T586" s="62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T586" s="14" t="s">
        <v>109</v>
      </c>
      <c r="AU586" s="14" t="s">
        <v>6</v>
      </c>
    </row>
    <row r="587" spans="1:65" s="10" customFormat="1" ht="10.199999999999999">
      <c r="B587" s="171"/>
      <c r="C587" s="172"/>
      <c r="D587" s="167" t="s">
        <v>111</v>
      </c>
      <c r="E587" s="173" t="s">
        <v>18</v>
      </c>
      <c r="F587" s="174" t="s">
        <v>822</v>
      </c>
      <c r="G587" s="172"/>
      <c r="H587" s="175">
        <v>37.134</v>
      </c>
      <c r="I587" s="176"/>
      <c r="J587" s="172"/>
      <c r="K587" s="172"/>
      <c r="L587" s="177"/>
      <c r="M587" s="178"/>
      <c r="N587" s="179"/>
      <c r="O587" s="179"/>
      <c r="P587" s="179"/>
      <c r="Q587" s="179"/>
      <c r="R587" s="179"/>
      <c r="S587" s="179"/>
      <c r="T587" s="180"/>
      <c r="AT587" s="181" t="s">
        <v>111</v>
      </c>
      <c r="AU587" s="181" t="s">
        <v>6</v>
      </c>
      <c r="AV587" s="10" t="s">
        <v>78</v>
      </c>
      <c r="AW587" s="10" t="s">
        <v>31</v>
      </c>
      <c r="AX587" s="10" t="s">
        <v>6</v>
      </c>
      <c r="AY587" s="181" t="s">
        <v>108</v>
      </c>
    </row>
    <row r="588" spans="1:65" s="11" customFormat="1" ht="10.199999999999999">
      <c r="B588" s="182"/>
      <c r="C588" s="183"/>
      <c r="D588" s="167" t="s">
        <v>111</v>
      </c>
      <c r="E588" s="184" t="s">
        <v>18</v>
      </c>
      <c r="F588" s="185" t="s">
        <v>113</v>
      </c>
      <c r="G588" s="183"/>
      <c r="H588" s="186">
        <v>37.134</v>
      </c>
      <c r="I588" s="187"/>
      <c r="J588" s="183"/>
      <c r="K588" s="183"/>
      <c r="L588" s="188"/>
      <c r="M588" s="189"/>
      <c r="N588" s="190"/>
      <c r="O588" s="190"/>
      <c r="P588" s="190"/>
      <c r="Q588" s="190"/>
      <c r="R588" s="190"/>
      <c r="S588" s="190"/>
      <c r="T588" s="191"/>
      <c r="AT588" s="192" t="s">
        <v>111</v>
      </c>
      <c r="AU588" s="192" t="s">
        <v>6</v>
      </c>
      <c r="AV588" s="11" t="s">
        <v>107</v>
      </c>
      <c r="AW588" s="11" t="s">
        <v>31</v>
      </c>
      <c r="AX588" s="11" t="s">
        <v>76</v>
      </c>
      <c r="AY588" s="192" t="s">
        <v>108</v>
      </c>
    </row>
    <row r="589" spans="1:65" s="2" customFormat="1" ht="14.4" customHeight="1">
      <c r="A589" s="31"/>
      <c r="B589" s="32"/>
      <c r="C589" s="193" t="s">
        <v>453</v>
      </c>
      <c r="D589" s="193" t="s">
        <v>193</v>
      </c>
      <c r="E589" s="194" t="s">
        <v>823</v>
      </c>
      <c r="F589" s="195" t="s">
        <v>824</v>
      </c>
      <c r="G589" s="196" t="s">
        <v>196</v>
      </c>
      <c r="H589" s="197">
        <v>1.2999999999999999E-2</v>
      </c>
      <c r="I589" s="198"/>
      <c r="J589" s="197">
        <f>ROUND(I589*H589,15)</f>
        <v>0</v>
      </c>
      <c r="K589" s="195" t="s">
        <v>106</v>
      </c>
      <c r="L589" s="199"/>
      <c r="M589" s="200" t="s">
        <v>18</v>
      </c>
      <c r="N589" s="201" t="s">
        <v>40</v>
      </c>
      <c r="O589" s="61"/>
      <c r="P589" s="162">
        <f>O589*H589</f>
        <v>0</v>
      </c>
      <c r="Q589" s="162">
        <v>0</v>
      </c>
      <c r="R589" s="162">
        <f>Q589*H589</f>
        <v>0</v>
      </c>
      <c r="S589" s="162">
        <v>0</v>
      </c>
      <c r="T589" s="163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64" t="s">
        <v>129</v>
      </c>
      <c r="AT589" s="164" t="s">
        <v>193</v>
      </c>
      <c r="AU589" s="164" t="s">
        <v>6</v>
      </c>
      <c r="AY589" s="14" t="s">
        <v>108</v>
      </c>
      <c r="BE589" s="165">
        <f>IF(N589="základní",J589,0)</f>
        <v>0</v>
      </c>
      <c r="BF589" s="165">
        <f>IF(N589="snížená",J589,0)</f>
        <v>0</v>
      </c>
      <c r="BG589" s="165">
        <f>IF(N589="zákl. přenesená",J589,0)</f>
        <v>0</v>
      </c>
      <c r="BH589" s="165">
        <f>IF(N589="sníž. přenesená",J589,0)</f>
        <v>0</v>
      </c>
      <c r="BI589" s="165">
        <f>IF(N589="nulová",J589,0)</f>
        <v>0</v>
      </c>
      <c r="BJ589" s="14" t="s">
        <v>76</v>
      </c>
      <c r="BK589" s="166">
        <f>ROUND(I589*H589,15)</f>
        <v>0</v>
      </c>
      <c r="BL589" s="14" t="s">
        <v>107</v>
      </c>
      <c r="BM589" s="164" t="s">
        <v>825</v>
      </c>
    </row>
    <row r="590" spans="1:65" s="2" customFormat="1" ht="10.199999999999999">
      <c r="A590" s="31"/>
      <c r="B590" s="32"/>
      <c r="C590" s="33"/>
      <c r="D590" s="167" t="s">
        <v>109</v>
      </c>
      <c r="E590" s="33"/>
      <c r="F590" s="168" t="s">
        <v>824</v>
      </c>
      <c r="G590" s="33"/>
      <c r="H590" s="33"/>
      <c r="I590" s="105"/>
      <c r="J590" s="33"/>
      <c r="K590" s="33"/>
      <c r="L590" s="36"/>
      <c r="M590" s="169"/>
      <c r="N590" s="170"/>
      <c r="O590" s="61"/>
      <c r="P590" s="61"/>
      <c r="Q590" s="61"/>
      <c r="R590" s="61"/>
      <c r="S590" s="61"/>
      <c r="T590" s="62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T590" s="14" t="s">
        <v>109</v>
      </c>
      <c r="AU590" s="14" t="s">
        <v>6</v>
      </c>
    </row>
    <row r="591" spans="1:65" s="2" customFormat="1" ht="21.6" customHeight="1">
      <c r="A591" s="31"/>
      <c r="B591" s="32"/>
      <c r="C591" s="154" t="s">
        <v>826</v>
      </c>
      <c r="D591" s="154" t="s">
        <v>102</v>
      </c>
      <c r="E591" s="155" t="s">
        <v>827</v>
      </c>
      <c r="F591" s="156" t="s">
        <v>828</v>
      </c>
      <c r="G591" s="157" t="s">
        <v>121</v>
      </c>
      <c r="H591" s="158">
        <v>74.268000000000001</v>
      </c>
      <c r="I591" s="159"/>
      <c r="J591" s="158">
        <f>ROUND(I591*H591,15)</f>
        <v>0</v>
      </c>
      <c r="K591" s="156" t="s">
        <v>106</v>
      </c>
      <c r="L591" s="36"/>
      <c r="M591" s="160" t="s">
        <v>18</v>
      </c>
      <c r="N591" s="161" t="s">
        <v>40</v>
      </c>
      <c r="O591" s="61"/>
      <c r="P591" s="162">
        <f>O591*H591</f>
        <v>0</v>
      </c>
      <c r="Q591" s="162">
        <v>0</v>
      </c>
      <c r="R591" s="162">
        <f>Q591*H591</f>
        <v>0</v>
      </c>
      <c r="S591" s="162">
        <v>0</v>
      </c>
      <c r="T591" s="163">
        <f>S591*H591</f>
        <v>0</v>
      </c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R591" s="164" t="s">
        <v>107</v>
      </c>
      <c r="AT591" s="164" t="s">
        <v>102</v>
      </c>
      <c r="AU591" s="164" t="s">
        <v>6</v>
      </c>
      <c r="AY591" s="14" t="s">
        <v>108</v>
      </c>
      <c r="BE591" s="165">
        <f>IF(N591="základní",J591,0)</f>
        <v>0</v>
      </c>
      <c r="BF591" s="165">
        <f>IF(N591="snížená",J591,0)</f>
        <v>0</v>
      </c>
      <c r="BG591" s="165">
        <f>IF(N591="zákl. přenesená",J591,0)</f>
        <v>0</v>
      </c>
      <c r="BH591" s="165">
        <f>IF(N591="sníž. přenesená",J591,0)</f>
        <v>0</v>
      </c>
      <c r="BI591" s="165">
        <f>IF(N591="nulová",J591,0)</f>
        <v>0</v>
      </c>
      <c r="BJ591" s="14" t="s">
        <v>76</v>
      </c>
      <c r="BK591" s="166">
        <f>ROUND(I591*H591,15)</f>
        <v>0</v>
      </c>
      <c r="BL591" s="14" t="s">
        <v>107</v>
      </c>
      <c r="BM591" s="164" t="s">
        <v>829</v>
      </c>
    </row>
    <row r="592" spans="1:65" s="2" customFormat="1" ht="28.8">
      <c r="A592" s="31"/>
      <c r="B592" s="32"/>
      <c r="C592" s="33"/>
      <c r="D592" s="167" t="s">
        <v>109</v>
      </c>
      <c r="E592" s="33"/>
      <c r="F592" s="168" t="s">
        <v>830</v>
      </c>
      <c r="G592" s="33"/>
      <c r="H592" s="33"/>
      <c r="I592" s="105"/>
      <c r="J592" s="33"/>
      <c r="K592" s="33"/>
      <c r="L592" s="36"/>
      <c r="M592" s="169"/>
      <c r="N592" s="170"/>
      <c r="O592" s="61"/>
      <c r="P592" s="61"/>
      <c r="Q592" s="61"/>
      <c r="R592" s="61"/>
      <c r="S592" s="61"/>
      <c r="T592" s="62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T592" s="14" t="s">
        <v>109</v>
      </c>
      <c r="AU592" s="14" t="s">
        <v>6</v>
      </c>
    </row>
    <row r="593" spans="1:65" s="2" customFormat="1" ht="14.4" customHeight="1">
      <c r="A593" s="31"/>
      <c r="B593" s="32"/>
      <c r="C593" s="193" t="s">
        <v>457</v>
      </c>
      <c r="D593" s="193" t="s">
        <v>193</v>
      </c>
      <c r="E593" s="194" t="s">
        <v>831</v>
      </c>
      <c r="F593" s="195" t="s">
        <v>832</v>
      </c>
      <c r="G593" s="196" t="s">
        <v>196</v>
      </c>
      <c r="H593" s="197">
        <v>3.3000000000000002E-2</v>
      </c>
      <c r="I593" s="198"/>
      <c r="J593" s="197">
        <f>ROUND(I593*H593,15)</f>
        <v>0</v>
      </c>
      <c r="K593" s="195" t="s">
        <v>106</v>
      </c>
      <c r="L593" s="199"/>
      <c r="M593" s="200" t="s">
        <v>18</v>
      </c>
      <c r="N593" s="201" t="s">
        <v>40</v>
      </c>
      <c r="O593" s="61"/>
      <c r="P593" s="162">
        <f>O593*H593</f>
        <v>0</v>
      </c>
      <c r="Q593" s="162">
        <v>0</v>
      </c>
      <c r="R593" s="162">
        <f>Q593*H593</f>
        <v>0</v>
      </c>
      <c r="S593" s="162">
        <v>0</v>
      </c>
      <c r="T593" s="163">
        <f>S593*H593</f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64" t="s">
        <v>129</v>
      </c>
      <c r="AT593" s="164" t="s">
        <v>193</v>
      </c>
      <c r="AU593" s="164" t="s">
        <v>6</v>
      </c>
      <c r="AY593" s="14" t="s">
        <v>108</v>
      </c>
      <c r="BE593" s="165">
        <f>IF(N593="základní",J593,0)</f>
        <v>0</v>
      </c>
      <c r="BF593" s="165">
        <f>IF(N593="snížená",J593,0)</f>
        <v>0</v>
      </c>
      <c r="BG593" s="165">
        <f>IF(N593="zákl. přenesená",J593,0)</f>
        <v>0</v>
      </c>
      <c r="BH593" s="165">
        <f>IF(N593="sníž. přenesená",J593,0)</f>
        <v>0</v>
      </c>
      <c r="BI593" s="165">
        <f>IF(N593="nulová",J593,0)</f>
        <v>0</v>
      </c>
      <c r="BJ593" s="14" t="s">
        <v>76</v>
      </c>
      <c r="BK593" s="166">
        <f>ROUND(I593*H593,15)</f>
        <v>0</v>
      </c>
      <c r="BL593" s="14" t="s">
        <v>107</v>
      </c>
      <c r="BM593" s="164" t="s">
        <v>833</v>
      </c>
    </row>
    <row r="594" spans="1:65" s="2" customFormat="1" ht="10.199999999999999">
      <c r="A594" s="31"/>
      <c r="B594" s="32"/>
      <c r="C594" s="33"/>
      <c r="D594" s="167" t="s">
        <v>109</v>
      </c>
      <c r="E594" s="33"/>
      <c r="F594" s="168" t="s">
        <v>832</v>
      </c>
      <c r="G594" s="33"/>
      <c r="H594" s="33"/>
      <c r="I594" s="105"/>
      <c r="J594" s="33"/>
      <c r="K594" s="33"/>
      <c r="L594" s="36"/>
      <c r="M594" s="169"/>
      <c r="N594" s="170"/>
      <c r="O594" s="61"/>
      <c r="P594" s="61"/>
      <c r="Q594" s="61"/>
      <c r="R594" s="61"/>
      <c r="S594" s="61"/>
      <c r="T594" s="62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109</v>
      </c>
      <c r="AU594" s="14" t="s">
        <v>6</v>
      </c>
    </row>
    <row r="595" spans="1:65" s="2" customFormat="1" ht="21.6" customHeight="1">
      <c r="A595" s="31"/>
      <c r="B595" s="32"/>
      <c r="C595" s="154" t="s">
        <v>834</v>
      </c>
      <c r="D595" s="154" t="s">
        <v>102</v>
      </c>
      <c r="E595" s="155" t="s">
        <v>835</v>
      </c>
      <c r="F595" s="156" t="s">
        <v>836</v>
      </c>
      <c r="G595" s="157" t="s">
        <v>196</v>
      </c>
      <c r="H595" s="158">
        <v>4.5999999999999999E-2</v>
      </c>
      <c r="I595" s="159"/>
      <c r="J595" s="158">
        <f>ROUND(I595*H595,15)</f>
        <v>0</v>
      </c>
      <c r="K595" s="156" t="s">
        <v>106</v>
      </c>
      <c r="L595" s="36"/>
      <c r="M595" s="160" t="s">
        <v>18</v>
      </c>
      <c r="N595" s="161" t="s">
        <v>40</v>
      </c>
      <c r="O595" s="61"/>
      <c r="P595" s="162">
        <f>O595*H595</f>
        <v>0</v>
      </c>
      <c r="Q595" s="162">
        <v>0</v>
      </c>
      <c r="R595" s="162">
        <f>Q595*H595</f>
        <v>0</v>
      </c>
      <c r="S595" s="162">
        <v>0</v>
      </c>
      <c r="T595" s="163">
        <f>S595*H595</f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64" t="s">
        <v>107</v>
      </c>
      <c r="AT595" s="164" t="s">
        <v>102</v>
      </c>
      <c r="AU595" s="164" t="s">
        <v>6</v>
      </c>
      <c r="AY595" s="14" t="s">
        <v>108</v>
      </c>
      <c r="BE595" s="165">
        <f>IF(N595="základní",J595,0)</f>
        <v>0</v>
      </c>
      <c r="BF595" s="165">
        <f>IF(N595="snížená",J595,0)</f>
        <v>0</v>
      </c>
      <c r="BG595" s="165">
        <f>IF(N595="zákl. přenesená",J595,0)</f>
        <v>0</v>
      </c>
      <c r="BH595" s="165">
        <f>IF(N595="sníž. přenesená",J595,0)</f>
        <v>0</v>
      </c>
      <c r="BI595" s="165">
        <f>IF(N595="nulová",J595,0)</f>
        <v>0</v>
      </c>
      <c r="BJ595" s="14" t="s">
        <v>76</v>
      </c>
      <c r="BK595" s="166">
        <f>ROUND(I595*H595,15)</f>
        <v>0</v>
      </c>
      <c r="BL595" s="14" t="s">
        <v>107</v>
      </c>
      <c r="BM595" s="164" t="s">
        <v>837</v>
      </c>
    </row>
    <row r="596" spans="1:65" s="2" customFormat="1" ht="38.4">
      <c r="A596" s="31"/>
      <c r="B596" s="32"/>
      <c r="C596" s="33"/>
      <c r="D596" s="167" t="s">
        <v>109</v>
      </c>
      <c r="E596" s="33"/>
      <c r="F596" s="168" t="s">
        <v>838</v>
      </c>
      <c r="G596" s="33"/>
      <c r="H596" s="33"/>
      <c r="I596" s="105"/>
      <c r="J596" s="33"/>
      <c r="K596" s="33"/>
      <c r="L596" s="36"/>
      <c r="M596" s="169"/>
      <c r="N596" s="170"/>
      <c r="O596" s="61"/>
      <c r="P596" s="61"/>
      <c r="Q596" s="61"/>
      <c r="R596" s="61"/>
      <c r="S596" s="61"/>
      <c r="T596" s="62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T596" s="14" t="s">
        <v>109</v>
      </c>
      <c r="AU596" s="14" t="s">
        <v>6</v>
      </c>
    </row>
    <row r="597" spans="1:65" s="2" customFormat="1" ht="21.6" customHeight="1">
      <c r="A597" s="31"/>
      <c r="B597" s="32"/>
      <c r="C597" s="154" t="s">
        <v>462</v>
      </c>
      <c r="D597" s="154" t="s">
        <v>102</v>
      </c>
      <c r="E597" s="155" t="s">
        <v>839</v>
      </c>
      <c r="F597" s="156" t="s">
        <v>840</v>
      </c>
      <c r="G597" s="157" t="s">
        <v>188</v>
      </c>
      <c r="H597" s="158">
        <v>20.8</v>
      </c>
      <c r="I597" s="159"/>
      <c r="J597" s="158">
        <f>ROUND(I597*H597,15)</f>
        <v>0</v>
      </c>
      <c r="K597" s="156" t="s">
        <v>106</v>
      </c>
      <c r="L597" s="36"/>
      <c r="M597" s="160" t="s">
        <v>18</v>
      </c>
      <c r="N597" s="161" t="s">
        <v>40</v>
      </c>
      <c r="O597" s="61"/>
      <c r="P597" s="162">
        <f>O597*H597</f>
        <v>0</v>
      </c>
      <c r="Q597" s="162">
        <v>0</v>
      </c>
      <c r="R597" s="162">
        <f>Q597*H597</f>
        <v>0</v>
      </c>
      <c r="S597" s="162">
        <v>0</v>
      </c>
      <c r="T597" s="163">
        <f>S597*H597</f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64" t="s">
        <v>107</v>
      </c>
      <c r="AT597" s="164" t="s">
        <v>102</v>
      </c>
      <c r="AU597" s="164" t="s">
        <v>6</v>
      </c>
      <c r="AY597" s="14" t="s">
        <v>108</v>
      </c>
      <c r="BE597" s="165">
        <f>IF(N597="základní",J597,0)</f>
        <v>0</v>
      </c>
      <c r="BF597" s="165">
        <f>IF(N597="snížená",J597,0)</f>
        <v>0</v>
      </c>
      <c r="BG597" s="165">
        <f>IF(N597="zákl. přenesená",J597,0)</f>
        <v>0</v>
      </c>
      <c r="BH597" s="165">
        <f>IF(N597="sníž. přenesená",J597,0)</f>
        <v>0</v>
      </c>
      <c r="BI597" s="165">
        <f>IF(N597="nulová",J597,0)</f>
        <v>0</v>
      </c>
      <c r="BJ597" s="14" t="s">
        <v>76</v>
      </c>
      <c r="BK597" s="166">
        <f>ROUND(I597*H597,15)</f>
        <v>0</v>
      </c>
      <c r="BL597" s="14" t="s">
        <v>107</v>
      </c>
      <c r="BM597" s="164" t="s">
        <v>841</v>
      </c>
    </row>
    <row r="598" spans="1:65" s="2" customFormat="1" ht="10.199999999999999">
      <c r="A598" s="31"/>
      <c r="B598" s="32"/>
      <c r="C598" s="33"/>
      <c r="D598" s="167" t="s">
        <v>109</v>
      </c>
      <c r="E598" s="33"/>
      <c r="F598" s="168" t="s">
        <v>842</v>
      </c>
      <c r="G598" s="33"/>
      <c r="H598" s="33"/>
      <c r="I598" s="105"/>
      <c r="J598" s="33"/>
      <c r="K598" s="33"/>
      <c r="L598" s="36"/>
      <c r="M598" s="169"/>
      <c r="N598" s="170"/>
      <c r="O598" s="61"/>
      <c r="P598" s="61"/>
      <c r="Q598" s="61"/>
      <c r="R598" s="61"/>
      <c r="S598" s="61"/>
      <c r="T598" s="62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T598" s="14" t="s">
        <v>109</v>
      </c>
      <c r="AU598" s="14" t="s">
        <v>6</v>
      </c>
    </row>
    <row r="599" spans="1:65" s="10" customFormat="1" ht="20.399999999999999">
      <c r="B599" s="171"/>
      <c r="C599" s="172"/>
      <c r="D599" s="167" t="s">
        <v>111</v>
      </c>
      <c r="E599" s="173" t="s">
        <v>18</v>
      </c>
      <c r="F599" s="174" t="s">
        <v>843</v>
      </c>
      <c r="G599" s="172"/>
      <c r="H599" s="175">
        <v>20.8</v>
      </c>
      <c r="I599" s="176"/>
      <c r="J599" s="172"/>
      <c r="K599" s="172"/>
      <c r="L599" s="177"/>
      <c r="M599" s="178"/>
      <c r="N599" s="179"/>
      <c r="O599" s="179"/>
      <c r="P599" s="179"/>
      <c r="Q599" s="179"/>
      <c r="R599" s="179"/>
      <c r="S599" s="179"/>
      <c r="T599" s="180"/>
      <c r="AT599" s="181" t="s">
        <v>111</v>
      </c>
      <c r="AU599" s="181" t="s">
        <v>6</v>
      </c>
      <c r="AV599" s="10" t="s">
        <v>78</v>
      </c>
      <c r="AW599" s="10" t="s">
        <v>31</v>
      </c>
      <c r="AX599" s="10" t="s">
        <v>6</v>
      </c>
      <c r="AY599" s="181" t="s">
        <v>108</v>
      </c>
    </row>
    <row r="600" spans="1:65" s="11" customFormat="1" ht="10.199999999999999">
      <c r="B600" s="182"/>
      <c r="C600" s="183"/>
      <c r="D600" s="167" t="s">
        <v>111</v>
      </c>
      <c r="E600" s="184" t="s">
        <v>18</v>
      </c>
      <c r="F600" s="185" t="s">
        <v>113</v>
      </c>
      <c r="G600" s="183"/>
      <c r="H600" s="186">
        <v>20.8</v>
      </c>
      <c r="I600" s="187"/>
      <c r="J600" s="183"/>
      <c r="K600" s="183"/>
      <c r="L600" s="188"/>
      <c r="M600" s="189"/>
      <c r="N600" s="190"/>
      <c r="O600" s="190"/>
      <c r="P600" s="190"/>
      <c r="Q600" s="190"/>
      <c r="R600" s="190"/>
      <c r="S600" s="190"/>
      <c r="T600" s="191"/>
      <c r="AT600" s="192" t="s">
        <v>111</v>
      </c>
      <c r="AU600" s="192" t="s">
        <v>6</v>
      </c>
      <c r="AV600" s="11" t="s">
        <v>107</v>
      </c>
      <c r="AW600" s="11" t="s">
        <v>31</v>
      </c>
      <c r="AX600" s="11" t="s">
        <v>76</v>
      </c>
      <c r="AY600" s="192" t="s">
        <v>108</v>
      </c>
    </row>
    <row r="601" spans="1:65" s="2" customFormat="1" ht="14.4" customHeight="1">
      <c r="A601" s="31"/>
      <c r="B601" s="32"/>
      <c r="C601" s="193" t="s">
        <v>844</v>
      </c>
      <c r="D601" s="193" t="s">
        <v>193</v>
      </c>
      <c r="E601" s="194" t="s">
        <v>845</v>
      </c>
      <c r="F601" s="195" t="s">
        <v>846</v>
      </c>
      <c r="G601" s="196" t="s">
        <v>196</v>
      </c>
      <c r="H601" s="197">
        <v>0.54300000000000004</v>
      </c>
      <c r="I601" s="198"/>
      <c r="J601" s="197">
        <f>ROUND(I601*H601,15)</f>
        <v>0</v>
      </c>
      <c r="K601" s="195" t="s">
        <v>106</v>
      </c>
      <c r="L601" s="199"/>
      <c r="M601" s="200" t="s">
        <v>18</v>
      </c>
      <c r="N601" s="201" t="s">
        <v>40</v>
      </c>
      <c r="O601" s="61"/>
      <c r="P601" s="162">
        <f>O601*H601</f>
        <v>0</v>
      </c>
      <c r="Q601" s="162">
        <v>0</v>
      </c>
      <c r="R601" s="162">
        <f>Q601*H601</f>
        <v>0</v>
      </c>
      <c r="S601" s="162">
        <v>0</v>
      </c>
      <c r="T601" s="163">
        <f>S601*H601</f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64" t="s">
        <v>129</v>
      </c>
      <c r="AT601" s="164" t="s">
        <v>193</v>
      </c>
      <c r="AU601" s="164" t="s">
        <v>6</v>
      </c>
      <c r="AY601" s="14" t="s">
        <v>108</v>
      </c>
      <c r="BE601" s="165">
        <f>IF(N601="základní",J601,0)</f>
        <v>0</v>
      </c>
      <c r="BF601" s="165">
        <f>IF(N601="snížená",J601,0)</f>
        <v>0</v>
      </c>
      <c r="BG601" s="165">
        <f>IF(N601="zákl. přenesená",J601,0)</f>
        <v>0</v>
      </c>
      <c r="BH601" s="165">
        <f>IF(N601="sníž. přenesená",J601,0)</f>
        <v>0</v>
      </c>
      <c r="BI601" s="165">
        <f>IF(N601="nulová",J601,0)</f>
        <v>0</v>
      </c>
      <c r="BJ601" s="14" t="s">
        <v>76</v>
      </c>
      <c r="BK601" s="166">
        <f>ROUND(I601*H601,15)</f>
        <v>0</v>
      </c>
      <c r="BL601" s="14" t="s">
        <v>107</v>
      </c>
      <c r="BM601" s="164" t="s">
        <v>847</v>
      </c>
    </row>
    <row r="602" spans="1:65" s="2" customFormat="1" ht="10.199999999999999">
      <c r="A602" s="31"/>
      <c r="B602" s="32"/>
      <c r="C602" s="33"/>
      <c r="D602" s="167" t="s">
        <v>109</v>
      </c>
      <c r="E602" s="33"/>
      <c r="F602" s="168" t="s">
        <v>846</v>
      </c>
      <c r="G602" s="33"/>
      <c r="H602" s="33"/>
      <c r="I602" s="105"/>
      <c r="J602" s="33"/>
      <c r="K602" s="33"/>
      <c r="L602" s="36"/>
      <c r="M602" s="169"/>
      <c r="N602" s="170"/>
      <c r="O602" s="61"/>
      <c r="P602" s="61"/>
      <c r="Q602" s="61"/>
      <c r="R602" s="61"/>
      <c r="S602" s="61"/>
      <c r="T602" s="62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T602" s="14" t="s">
        <v>109</v>
      </c>
      <c r="AU602" s="14" t="s">
        <v>6</v>
      </c>
    </row>
    <row r="603" spans="1:65" s="2" customFormat="1" ht="21.6" customHeight="1">
      <c r="A603" s="31"/>
      <c r="B603" s="32"/>
      <c r="C603" s="154" t="s">
        <v>468</v>
      </c>
      <c r="D603" s="154" t="s">
        <v>102</v>
      </c>
      <c r="E603" s="155" t="s">
        <v>848</v>
      </c>
      <c r="F603" s="156" t="s">
        <v>849</v>
      </c>
      <c r="G603" s="157" t="s">
        <v>188</v>
      </c>
      <c r="H603" s="158">
        <v>56</v>
      </c>
      <c r="I603" s="159"/>
      <c r="J603" s="158">
        <f>ROUND(I603*H603,15)</f>
        <v>0</v>
      </c>
      <c r="K603" s="156" t="s">
        <v>106</v>
      </c>
      <c r="L603" s="36"/>
      <c r="M603" s="160" t="s">
        <v>18</v>
      </c>
      <c r="N603" s="161" t="s">
        <v>40</v>
      </c>
      <c r="O603" s="61"/>
      <c r="P603" s="162">
        <f>O603*H603</f>
        <v>0</v>
      </c>
      <c r="Q603" s="162">
        <v>0</v>
      </c>
      <c r="R603" s="162">
        <f>Q603*H603</f>
        <v>0</v>
      </c>
      <c r="S603" s="162">
        <v>0</v>
      </c>
      <c r="T603" s="163">
        <f>S603*H603</f>
        <v>0</v>
      </c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R603" s="164" t="s">
        <v>107</v>
      </c>
      <c r="AT603" s="164" t="s">
        <v>102</v>
      </c>
      <c r="AU603" s="164" t="s">
        <v>6</v>
      </c>
      <c r="AY603" s="14" t="s">
        <v>108</v>
      </c>
      <c r="BE603" s="165">
        <f>IF(N603="základní",J603,0)</f>
        <v>0</v>
      </c>
      <c r="BF603" s="165">
        <f>IF(N603="snížená",J603,0)</f>
        <v>0</v>
      </c>
      <c r="BG603" s="165">
        <f>IF(N603="zákl. přenesená",J603,0)</f>
        <v>0</v>
      </c>
      <c r="BH603" s="165">
        <f>IF(N603="sníž. přenesená",J603,0)</f>
        <v>0</v>
      </c>
      <c r="BI603" s="165">
        <f>IF(N603="nulová",J603,0)</f>
        <v>0</v>
      </c>
      <c r="BJ603" s="14" t="s">
        <v>76</v>
      </c>
      <c r="BK603" s="166">
        <f>ROUND(I603*H603,15)</f>
        <v>0</v>
      </c>
      <c r="BL603" s="14" t="s">
        <v>107</v>
      </c>
      <c r="BM603" s="164" t="s">
        <v>850</v>
      </c>
    </row>
    <row r="604" spans="1:65" s="2" customFormat="1" ht="19.2">
      <c r="A604" s="31"/>
      <c r="B604" s="32"/>
      <c r="C604" s="33"/>
      <c r="D604" s="167" t="s">
        <v>109</v>
      </c>
      <c r="E604" s="33"/>
      <c r="F604" s="168" t="s">
        <v>851</v>
      </c>
      <c r="G604" s="33"/>
      <c r="H604" s="33"/>
      <c r="I604" s="105"/>
      <c r="J604" s="33"/>
      <c r="K604" s="33"/>
      <c r="L604" s="36"/>
      <c r="M604" s="169"/>
      <c r="N604" s="170"/>
      <c r="O604" s="61"/>
      <c r="P604" s="61"/>
      <c r="Q604" s="61"/>
      <c r="R604" s="61"/>
      <c r="S604" s="61"/>
      <c r="T604" s="62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T604" s="14" t="s">
        <v>109</v>
      </c>
      <c r="AU604" s="14" t="s">
        <v>6</v>
      </c>
    </row>
    <row r="605" spans="1:65" s="10" customFormat="1" ht="10.199999999999999">
      <c r="B605" s="171"/>
      <c r="C605" s="172"/>
      <c r="D605" s="167" t="s">
        <v>111</v>
      </c>
      <c r="E605" s="173" t="s">
        <v>18</v>
      </c>
      <c r="F605" s="174" t="s">
        <v>852</v>
      </c>
      <c r="G605" s="172"/>
      <c r="H605" s="175">
        <v>56</v>
      </c>
      <c r="I605" s="176"/>
      <c r="J605" s="172"/>
      <c r="K605" s="172"/>
      <c r="L605" s="177"/>
      <c r="M605" s="178"/>
      <c r="N605" s="179"/>
      <c r="O605" s="179"/>
      <c r="P605" s="179"/>
      <c r="Q605" s="179"/>
      <c r="R605" s="179"/>
      <c r="S605" s="179"/>
      <c r="T605" s="180"/>
      <c r="AT605" s="181" t="s">
        <v>111</v>
      </c>
      <c r="AU605" s="181" t="s">
        <v>6</v>
      </c>
      <c r="AV605" s="10" t="s">
        <v>78</v>
      </c>
      <c r="AW605" s="10" t="s">
        <v>31</v>
      </c>
      <c r="AX605" s="10" t="s">
        <v>6</v>
      </c>
      <c r="AY605" s="181" t="s">
        <v>108</v>
      </c>
    </row>
    <row r="606" spans="1:65" s="11" customFormat="1" ht="10.199999999999999">
      <c r="B606" s="182"/>
      <c r="C606" s="183"/>
      <c r="D606" s="167" t="s">
        <v>111</v>
      </c>
      <c r="E606" s="184" t="s">
        <v>18</v>
      </c>
      <c r="F606" s="185" t="s">
        <v>113</v>
      </c>
      <c r="G606" s="183"/>
      <c r="H606" s="186">
        <v>56</v>
      </c>
      <c r="I606" s="187"/>
      <c r="J606" s="183"/>
      <c r="K606" s="183"/>
      <c r="L606" s="188"/>
      <c r="M606" s="189"/>
      <c r="N606" s="190"/>
      <c r="O606" s="190"/>
      <c r="P606" s="190"/>
      <c r="Q606" s="190"/>
      <c r="R606" s="190"/>
      <c r="S606" s="190"/>
      <c r="T606" s="191"/>
      <c r="AT606" s="192" t="s">
        <v>111</v>
      </c>
      <c r="AU606" s="192" t="s">
        <v>6</v>
      </c>
      <c r="AV606" s="11" t="s">
        <v>107</v>
      </c>
      <c r="AW606" s="11" t="s">
        <v>31</v>
      </c>
      <c r="AX606" s="11" t="s">
        <v>76</v>
      </c>
      <c r="AY606" s="192" t="s">
        <v>108</v>
      </c>
    </row>
    <row r="607" spans="1:65" s="2" customFormat="1" ht="14.4" customHeight="1">
      <c r="A607" s="31"/>
      <c r="B607" s="32"/>
      <c r="C607" s="154" t="s">
        <v>853</v>
      </c>
      <c r="D607" s="154" t="s">
        <v>102</v>
      </c>
      <c r="E607" s="155" t="s">
        <v>854</v>
      </c>
      <c r="F607" s="156" t="s">
        <v>855</v>
      </c>
      <c r="G607" s="157" t="s">
        <v>856</v>
      </c>
      <c r="H607" s="158">
        <v>1</v>
      </c>
      <c r="I607" s="159"/>
      <c r="J607" s="158">
        <f>ROUND(I607*H607,15)</f>
        <v>0</v>
      </c>
      <c r="K607" s="156" t="s">
        <v>106</v>
      </c>
      <c r="L607" s="36"/>
      <c r="M607" s="160" t="s">
        <v>18</v>
      </c>
      <c r="N607" s="161" t="s">
        <v>40</v>
      </c>
      <c r="O607" s="61"/>
      <c r="P607" s="162">
        <f>O607*H607</f>
        <v>0</v>
      </c>
      <c r="Q607" s="162">
        <v>0</v>
      </c>
      <c r="R607" s="162">
        <f>Q607*H607</f>
        <v>0</v>
      </c>
      <c r="S607" s="162">
        <v>0</v>
      </c>
      <c r="T607" s="163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64" t="s">
        <v>107</v>
      </c>
      <c r="AT607" s="164" t="s">
        <v>102</v>
      </c>
      <c r="AU607" s="164" t="s">
        <v>6</v>
      </c>
      <c r="AY607" s="14" t="s">
        <v>108</v>
      </c>
      <c r="BE607" s="165">
        <f>IF(N607="základní",J607,0)</f>
        <v>0</v>
      </c>
      <c r="BF607" s="165">
        <f>IF(N607="snížená",J607,0)</f>
        <v>0</v>
      </c>
      <c r="BG607" s="165">
        <f>IF(N607="zákl. přenesená",J607,0)</f>
        <v>0</v>
      </c>
      <c r="BH607" s="165">
        <f>IF(N607="sníž. přenesená",J607,0)</f>
        <v>0</v>
      </c>
      <c r="BI607" s="165">
        <f>IF(N607="nulová",J607,0)</f>
        <v>0</v>
      </c>
      <c r="BJ607" s="14" t="s">
        <v>76</v>
      </c>
      <c r="BK607" s="166">
        <f>ROUND(I607*H607,15)</f>
        <v>0</v>
      </c>
      <c r="BL607" s="14" t="s">
        <v>107</v>
      </c>
      <c r="BM607" s="164" t="s">
        <v>857</v>
      </c>
    </row>
    <row r="608" spans="1:65" s="2" customFormat="1" ht="10.199999999999999">
      <c r="A608" s="31"/>
      <c r="B608" s="32"/>
      <c r="C608" s="33"/>
      <c r="D608" s="167" t="s">
        <v>109</v>
      </c>
      <c r="E608" s="33"/>
      <c r="F608" s="168" t="s">
        <v>855</v>
      </c>
      <c r="G608" s="33"/>
      <c r="H608" s="33"/>
      <c r="I608" s="105"/>
      <c r="J608" s="33"/>
      <c r="K608" s="33"/>
      <c r="L608" s="36"/>
      <c r="M608" s="169"/>
      <c r="N608" s="170"/>
      <c r="O608" s="61"/>
      <c r="P608" s="61"/>
      <c r="Q608" s="61"/>
      <c r="R608" s="61"/>
      <c r="S608" s="61"/>
      <c r="T608" s="62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T608" s="14" t="s">
        <v>109</v>
      </c>
      <c r="AU608" s="14" t="s">
        <v>6</v>
      </c>
    </row>
    <row r="609" spans="1:51" s="10" customFormat="1" ht="10.199999999999999">
      <c r="B609" s="171"/>
      <c r="C609" s="172"/>
      <c r="D609" s="167" t="s">
        <v>111</v>
      </c>
      <c r="E609" s="173" t="s">
        <v>18</v>
      </c>
      <c r="F609" s="174" t="s">
        <v>76</v>
      </c>
      <c r="G609" s="172"/>
      <c r="H609" s="175">
        <v>1</v>
      </c>
      <c r="I609" s="176"/>
      <c r="J609" s="172"/>
      <c r="K609" s="172"/>
      <c r="L609" s="177"/>
      <c r="M609" s="178"/>
      <c r="N609" s="179"/>
      <c r="O609" s="179"/>
      <c r="P609" s="179"/>
      <c r="Q609" s="179"/>
      <c r="R609" s="179"/>
      <c r="S609" s="179"/>
      <c r="T609" s="180"/>
      <c r="AT609" s="181" t="s">
        <v>111</v>
      </c>
      <c r="AU609" s="181" t="s">
        <v>6</v>
      </c>
      <c r="AV609" s="10" t="s">
        <v>78</v>
      </c>
      <c r="AW609" s="10" t="s">
        <v>31</v>
      </c>
      <c r="AX609" s="10" t="s">
        <v>6</v>
      </c>
      <c r="AY609" s="181" t="s">
        <v>108</v>
      </c>
    </row>
    <row r="610" spans="1:51" s="11" customFormat="1" ht="10.199999999999999">
      <c r="B610" s="182"/>
      <c r="C610" s="183"/>
      <c r="D610" s="167" t="s">
        <v>111</v>
      </c>
      <c r="E610" s="184" t="s">
        <v>18</v>
      </c>
      <c r="F610" s="185" t="s">
        <v>113</v>
      </c>
      <c r="G610" s="183"/>
      <c r="H610" s="186">
        <v>1</v>
      </c>
      <c r="I610" s="187"/>
      <c r="J610" s="183"/>
      <c r="K610" s="183"/>
      <c r="L610" s="188"/>
      <c r="M610" s="202"/>
      <c r="N610" s="203"/>
      <c r="O610" s="203"/>
      <c r="P610" s="203"/>
      <c r="Q610" s="203"/>
      <c r="R610" s="203"/>
      <c r="S610" s="203"/>
      <c r="T610" s="204"/>
      <c r="AT610" s="192" t="s">
        <v>111</v>
      </c>
      <c r="AU610" s="192" t="s">
        <v>6</v>
      </c>
      <c r="AV610" s="11" t="s">
        <v>107</v>
      </c>
      <c r="AW610" s="11" t="s">
        <v>31</v>
      </c>
      <c r="AX610" s="11" t="s">
        <v>76</v>
      </c>
      <c r="AY610" s="192" t="s">
        <v>108</v>
      </c>
    </row>
    <row r="611" spans="1:51" s="2" customFormat="1" ht="6.9" customHeight="1">
      <c r="A611" s="31"/>
      <c r="B611" s="44"/>
      <c r="C611" s="45"/>
      <c r="D611" s="45"/>
      <c r="E611" s="45"/>
      <c r="F611" s="45"/>
      <c r="G611" s="45"/>
      <c r="H611" s="45"/>
      <c r="I611" s="133"/>
      <c r="J611" s="45"/>
      <c r="K611" s="45"/>
      <c r="L611" s="36"/>
      <c r="M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</row>
  </sheetData>
  <sheetProtection algorithmName="SHA-512" hashValue="Eoqjh3SeRW9e+QglTGL+SyyFCU8RVffh1BA9u/J8B3XTxTEXe3gkBqHon6hzxJYw8RH5X/m7cbEv46pNPFHi8A==" saltValue="PDG5EgU6j7QgsslchOUus0oQ1nW+VThwKWH+cUuBCUH51c5VmAL6Rxk0qrfrT1BSNlP8k6Lg6/W3tIWEIKdjJw==" spinCount="100000" sheet="1" objects="1" scenarios="1" formatColumns="0" formatRows="0" autoFilter="0"/>
  <autoFilter ref="C78:K610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tabSelected="1" workbookViewId="0"/>
  </sheetViews>
  <sheetFormatPr defaultRowHeight="13.8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9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4" t="s">
        <v>81</v>
      </c>
    </row>
    <row r="3" spans="1:46" s="1" customFormat="1" ht="6.9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78</v>
      </c>
    </row>
    <row r="4" spans="1:46" s="1" customFormat="1" ht="24.9" customHeight="1">
      <c r="B4" s="17"/>
      <c r="D4" s="102" t="s">
        <v>82</v>
      </c>
      <c r="I4" s="98"/>
      <c r="L4" s="17"/>
      <c r="M4" s="103" t="s">
        <v>10</v>
      </c>
      <c r="AT4" s="14" t="s">
        <v>4</v>
      </c>
    </row>
    <row r="5" spans="1:46" s="1" customFormat="1" ht="6.9" customHeight="1">
      <c r="B5" s="17"/>
      <c r="I5" s="98"/>
      <c r="L5" s="17"/>
    </row>
    <row r="6" spans="1:46" s="1" customFormat="1" ht="12" customHeight="1">
      <c r="B6" s="17"/>
      <c r="D6" s="104" t="s">
        <v>15</v>
      </c>
      <c r="I6" s="98"/>
      <c r="L6" s="17"/>
    </row>
    <row r="7" spans="1:46" s="1" customFormat="1" ht="24" customHeight="1">
      <c r="B7" s="17"/>
      <c r="E7" s="327" t="str">
        <f>'Rekapitulace zakázky'!K6</f>
        <v>Oprava železničního náspu v úseku Trutnov Poříčí - Královec</v>
      </c>
      <c r="F7" s="328"/>
      <c r="G7" s="328"/>
      <c r="H7" s="328"/>
      <c r="I7" s="98"/>
      <c r="L7" s="17"/>
    </row>
    <row r="8" spans="1:46" s="2" customFormat="1" ht="12" customHeight="1">
      <c r="A8" s="31"/>
      <c r="B8" s="36"/>
      <c r="C8" s="31"/>
      <c r="D8" s="104" t="s">
        <v>83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" customHeight="1">
      <c r="A9" s="31"/>
      <c r="B9" s="36"/>
      <c r="C9" s="31"/>
      <c r="D9" s="31"/>
      <c r="E9" s="329" t="s">
        <v>858</v>
      </c>
      <c r="F9" s="330"/>
      <c r="G9" s="330"/>
      <c r="H9" s="330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17</v>
      </c>
      <c r="E11" s="31"/>
      <c r="F11" s="107" t="s">
        <v>18</v>
      </c>
      <c r="G11" s="31"/>
      <c r="H11" s="31"/>
      <c r="I11" s="108" t="s">
        <v>19</v>
      </c>
      <c r="J11" s="107" t="s">
        <v>18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20</v>
      </c>
      <c r="E12" s="31"/>
      <c r="F12" s="107" t="s">
        <v>21</v>
      </c>
      <c r="G12" s="31"/>
      <c r="H12" s="31"/>
      <c r="I12" s="108" t="s">
        <v>22</v>
      </c>
      <c r="J12" s="109" t="str">
        <f>'Rekapitulace zakázky'!AN8</f>
        <v>7. 11. 2019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24</v>
      </c>
      <c r="E14" s="31"/>
      <c r="F14" s="31"/>
      <c r="G14" s="31"/>
      <c r="H14" s="31"/>
      <c r="I14" s="108" t="s">
        <v>25</v>
      </c>
      <c r="J14" s="107" t="str">
        <f>IF('Rekapitulace zakázky'!AN10="","",'Rekapitulace zakázky'!AN10)</f>
        <v/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zakázky'!E11="","",'Rekapitulace zakázky'!E11)</f>
        <v xml:space="preserve"> </v>
      </c>
      <c r="F15" s="31"/>
      <c r="G15" s="31"/>
      <c r="H15" s="31"/>
      <c r="I15" s="108" t="s">
        <v>27</v>
      </c>
      <c r="J15" s="107" t="str">
        <f>IF('Rekapitulace zakázky'!AN11="","",'Rekapitulace zakázky'!AN11)</f>
        <v/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28</v>
      </c>
      <c r="E17" s="31"/>
      <c r="F17" s="31"/>
      <c r="G17" s="31"/>
      <c r="H17" s="31"/>
      <c r="I17" s="108" t="s">
        <v>25</v>
      </c>
      <c r="J17" s="27" t="str">
        <f>'Rekapitulace zakázky'!AN13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31" t="str">
        <f>'Rekapitulace zakázky'!E14</f>
        <v>Vyplň údaj</v>
      </c>
      <c r="F18" s="332"/>
      <c r="G18" s="332"/>
      <c r="H18" s="332"/>
      <c r="I18" s="108" t="s">
        <v>27</v>
      </c>
      <c r="J18" s="27" t="str">
        <f>'Rekapitulace zakázky'!AN14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30</v>
      </c>
      <c r="E20" s="31"/>
      <c r="F20" s="31"/>
      <c r="G20" s="31"/>
      <c r="H20" s="31"/>
      <c r="I20" s="108" t="s">
        <v>25</v>
      </c>
      <c r="J20" s="107" t="str">
        <f>IF('Rekapitulace zakázky'!AN16="","",'Rekapitulace zakázky'!AN16)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zakázky'!E17="","",'Rekapitulace zakázky'!E17)</f>
        <v xml:space="preserve"> </v>
      </c>
      <c r="F21" s="31"/>
      <c r="G21" s="31"/>
      <c r="H21" s="31"/>
      <c r="I21" s="108" t="s">
        <v>27</v>
      </c>
      <c r="J21" s="107" t="str">
        <f>IF('Rekapitulace zakázky'!AN17="","",'Rekapitulace zakázky'!AN17)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32</v>
      </c>
      <c r="E23" s="31"/>
      <c r="F23" s="31"/>
      <c r="G23" s="31"/>
      <c r="H23" s="31"/>
      <c r="I23" s="108" t="s">
        <v>25</v>
      </c>
      <c r="J23" s="107" t="str">
        <f>IF('Rekapitulace zakázky'!AN19="","",'Rekapitulace zakázky'!AN19)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zakázky'!E20="","",'Rekapitulace zakázky'!E20)</f>
        <v xml:space="preserve"> </v>
      </c>
      <c r="F24" s="31"/>
      <c r="G24" s="31"/>
      <c r="H24" s="31"/>
      <c r="I24" s="108" t="s">
        <v>27</v>
      </c>
      <c r="J24" s="107" t="str">
        <f>IF('Rekapitulace zakázky'!AN20="","",'Rekapitulace zakázky'!AN20)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33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" customHeight="1">
      <c r="A27" s="110"/>
      <c r="B27" s="111"/>
      <c r="C27" s="110"/>
      <c r="D27" s="110"/>
      <c r="E27" s="333" t="s">
        <v>18</v>
      </c>
      <c r="F27" s="333"/>
      <c r="G27" s="333"/>
      <c r="H27" s="333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105"/>
      <c r="J30" s="117">
        <f>ROUND(J79, 15)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9" t="s">
        <v>36</v>
      </c>
      <c r="J32" s="118" t="s">
        <v>38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20" t="s">
        <v>39</v>
      </c>
      <c r="E33" s="104" t="s">
        <v>40</v>
      </c>
      <c r="F33" s="121">
        <f>ROUND((SUM(BE79:BE101)),  15)</f>
        <v>0</v>
      </c>
      <c r="G33" s="31"/>
      <c r="H33" s="31"/>
      <c r="I33" s="122">
        <v>0.21</v>
      </c>
      <c r="J33" s="121">
        <f>ROUND(((SUM(BE79:BE101))*I33),  15)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4" t="s">
        <v>41</v>
      </c>
      <c r="F34" s="121">
        <f>ROUND((SUM(BF79:BF101)),  15)</f>
        <v>0</v>
      </c>
      <c r="G34" s="31"/>
      <c r="H34" s="31"/>
      <c r="I34" s="122">
        <v>0.15</v>
      </c>
      <c r="J34" s="121">
        <f>ROUND(((SUM(BF79:BF101))*I34),  15)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4" t="s">
        <v>42</v>
      </c>
      <c r="F35" s="121">
        <f>ROUND((SUM(BG79:BG101)),  15)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4" t="s">
        <v>43</v>
      </c>
      <c r="F36" s="121">
        <f>ROUND((SUM(BH79:BH101)),  15)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4" t="s">
        <v>44</v>
      </c>
      <c r="F37" s="121">
        <f>ROUND((SUM(BI79:BI101)),  15)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" customHeight="1">
      <c r="A45" s="31"/>
      <c r="B45" s="32"/>
      <c r="C45" s="20" t="s">
        <v>85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15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24" customHeight="1">
      <c r="A48" s="31"/>
      <c r="B48" s="32"/>
      <c r="C48" s="33"/>
      <c r="D48" s="33"/>
      <c r="E48" s="334" t="str">
        <f>E7</f>
        <v>Oprava železničního náspu v úseku Trutnov Poříčí - Královec</v>
      </c>
      <c r="F48" s="335"/>
      <c r="G48" s="335"/>
      <c r="H48" s="335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83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4.4" customHeight="1">
      <c r="A50" s="31"/>
      <c r="B50" s="32"/>
      <c r="C50" s="33"/>
      <c r="D50" s="33"/>
      <c r="E50" s="307" t="str">
        <f>E9</f>
        <v>VRN - Vedlejší a ostatní náklady</v>
      </c>
      <c r="F50" s="336"/>
      <c r="G50" s="336"/>
      <c r="H50" s="336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20</v>
      </c>
      <c r="D52" s="33"/>
      <c r="E52" s="33"/>
      <c r="F52" s="24" t="str">
        <f>F12</f>
        <v>Trutnov-Poříčí - Královec</v>
      </c>
      <c r="G52" s="33"/>
      <c r="H52" s="33"/>
      <c r="I52" s="108" t="s">
        <v>22</v>
      </c>
      <c r="J52" s="56" t="str">
        <f>IF(J12="","",J12)</f>
        <v>7. 11. 2019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6" customHeight="1">
      <c r="A54" s="31"/>
      <c r="B54" s="32"/>
      <c r="C54" s="26" t="s">
        <v>24</v>
      </c>
      <c r="D54" s="33"/>
      <c r="E54" s="33"/>
      <c r="F54" s="24" t="str">
        <f>E15</f>
        <v xml:space="preserve"> </v>
      </c>
      <c r="G54" s="33"/>
      <c r="H54" s="33"/>
      <c r="I54" s="108" t="s">
        <v>30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6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108" t="s">
        <v>32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86</v>
      </c>
      <c r="D57" s="138"/>
      <c r="E57" s="138"/>
      <c r="F57" s="138"/>
      <c r="G57" s="138"/>
      <c r="H57" s="138"/>
      <c r="I57" s="139"/>
      <c r="J57" s="140" t="s">
        <v>87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8" customHeight="1">
      <c r="A59" s="31"/>
      <c r="B59" s="32"/>
      <c r="C59" s="141" t="s">
        <v>67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88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" customHeight="1">
      <c r="A66" s="31"/>
      <c r="B66" s="32"/>
      <c r="C66" s="20" t="s">
        <v>89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15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24" customHeight="1">
      <c r="A69" s="31"/>
      <c r="B69" s="32"/>
      <c r="C69" s="33"/>
      <c r="D69" s="33"/>
      <c r="E69" s="334" t="str">
        <f>E7</f>
        <v>Oprava železničního náspu v úseku Trutnov Poříčí - Královec</v>
      </c>
      <c r="F69" s="335"/>
      <c r="G69" s="335"/>
      <c r="H69" s="335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83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4.4" customHeight="1">
      <c r="A71" s="31"/>
      <c r="B71" s="32"/>
      <c r="C71" s="33"/>
      <c r="D71" s="33"/>
      <c r="E71" s="307" t="str">
        <f>E9</f>
        <v>VRN - Vedlejší a ostatní náklady</v>
      </c>
      <c r="F71" s="336"/>
      <c r="G71" s="336"/>
      <c r="H71" s="336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20</v>
      </c>
      <c r="D73" s="33"/>
      <c r="E73" s="33"/>
      <c r="F73" s="24" t="str">
        <f>F12</f>
        <v>Trutnov-Poříčí - Královec</v>
      </c>
      <c r="G73" s="33"/>
      <c r="H73" s="33"/>
      <c r="I73" s="108" t="s">
        <v>22</v>
      </c>
      <c r="J73" s="56" t="str">
        <f>IF(J12="","",J12)</f>
        <v>7. 11. 2019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6" customHeight="1">
      <c r="A75" s="31"/>
      <c r="B75" s="32"/>
      <c r="C75" s="26" t="s">
        <v>24</v>
      </c>
      <c r="D75" s="33"/>
      <c r="E75" s="33"/>
      <c r="F75" s="24" t="str">
        <f>E15</f>
        <v xml:space="preserve"> </v>
      </c>
      <c r="G75" s="33"/>
      <c r="H75" s="33"/>
      <c r="I75" s="108" t="s">
        <v>30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6" customHeight="1">
      <c r="A76" s="31"/>
      <c r="B76" s="32"/>
      <c r="C76" s="26" t="s">
        <v>28</v>
      </c>
      <c r="D76" s="33"/>
      <c r="E76" s="33"/>
      <c r="F76" s="24" t="str">
        <f>IF(E18="","",E18)</f>
        <v>Vyplň údaj</v>
      </c>
      <c r="G76" s="33"/>
      <c r="H76" s="33"/>
      <c r="I76" s="108" t="s">
        <v>32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90</v>
      </c>
      <c r="D78" s="145" t="s">
        <v>54</v>
      </c>
      <c r="E78" s="145" t="s">
        <v>50</v>
      </c>
      <c r="F78" s="145" t="s">
        <v>51</v>
      </c>
      <c r="G78" s="145" t="s">
        <v>91</v>
      </c>
      <c r="H78" s="145" t="s">
        <v>92</v>
      </c>
      <c r="I78" s="146" t="s">
        <v>93</v>
      </c>
      <c r="J78" s="145" t="s">
        <v>87</v>
      </c>
      <c r="K78" s="147" t="s">
        <v>94</v>
      </c>
      <c r="L78" s="148"/>
      <c r="M78" s="65" t="s">
        <v>18</v>
      </c>
      <c r="N78" s="66" t="s">
        <v>39</v>
      </c>
      <c r="O78" s="66" t="s">
        <v>95</v>
      </c>
      <c r="P78" s="66" t="s">
        <v>96</v>
      </c>
      <c r="Q78" s="66" t="s">
        <v>97</v>
      </c>
      <c r="R78" s="66" t="s">
        <v>98</v>
      </c>
      <c r="S78" s="66" t="s">
        <v>99</v>
      </c>
      <c r="T78" s="67" t="s">
        <v>100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8" customHeight="1">
      <c r="A79" s="31"/>
      <c r="B79" s="32"/>
      <c r="C79" s="72" t="s">
        <v>101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SUM(P80:P101)</f>
        <v>0</v>
      </c>
      <c r="Q79" s="69"/>
      <c r="R79" s="151">
        <f>SUM(R80:R101)</f>
        <v>0</v>
      </c>
      <c r="S79" s="69"/>
      <c r="T79" s="152">
        <f>SUM(T80:T101)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68</v>
      </c>
      <c r="AU79" s="14" t="s">
        <v>88</v>
      </c>
      <c r="BK79" s="153">
        <f>SUM(BK80:BK101)</f>
        <v>0</v>
      </c>
    </row>
    <row r="80" spans="1:65" s="2" customFormat="1" ht="21.6" customHeight="1">
      <c r="A80" s="31"/>
      <c r="B80" s="32"/>
      <c r="C80" s="154" t="s">
        <v>76</v>
      </c>
      <c r="D80" s="154" t="s">
        <v>102</v>
      </c>
      <c r="E80" s="155" t="s">
        <v>859</v>
      </c>
      <c r="F80" s="156" t="s">
        <v>860</v>
      </c>
      <c r="G80" s="157" t="s">
        <v>861</v>
      </c>
      <c r="H80" s="159"/>
      <c r="I80" s="159"/>
      <c r="J80" s="158">
        <f>ROUND(I80*H80,15)</f>
        <v>0</v>
      </c>
      <c r="K80" s="156" t="s">
        <v>18</v>
      </c>
      <c r="L80" s="36"/>
      <c r="M80" s="160" t="s">
        <v>18</v>
      </c>
      <c r="N80" s="161" t="s">
        <v>40</v>
      </c>
      <c r="O80" s="61"/>
      <c r="P80" s="162">
        <f>O80*H80</f>
        <v>0</v>
      </c>
      <c r="Q80" s="162">
        <v>0</v>
      </c>
      <c r="R80" s="162">
        <f>Q80*H80</f>
        <v>0</v>
      </c>
      <c r="S80" s="162">
        <v>0</v>
      </c>
      <c r="T80" s="163">
        <f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4" t="s">
        <v>107</v>
      </c>
      <c r="AT80" s="164" t="s">
        <v>102</v>
      </c>
      <c r="AU80" s="164" t="s">
        <v>6</v>
      </c>
      <c r="AY80" s="14" t="s">
        <v>108</v>
      </c>
      <c r="BE80" s="165">
        <f>IF(N80="základní",J80,0)</f>
        <v>0</v>
      </c>
      <c r="BF80" s="165">
        <f>IF(N80="snížená",J80,0)</f>
        <v>0</v>
      </c>
      <c r="BG80" s="165">
        <f>IF(N80="zákl. přenesená",J80,0)</f>
        <v>0</v>
      </c>
      <c r="BH80" s="165">
        <f>IF(N80="sníž. přenesená",J80,0)</f>
        <v>0</v>
      </c>
      <c r="BI80" s="165">
        <f>IF(N80="nulová",J80,0)</f>
        <v>0</v>
      </c>
      <c r="BJ80" s="14" t="s">
        <v>76</v>
      </c>
      <c r="BK80" s="166">
        <f>ROUND(I80*H80,15)</f>
        <v>0</v>
      </c>
      <c r="BL80" s="14" t="s">
        <v>107</v>
      </c>
      <c r="BM80" s="164" t="s">
        <v>78</v>
      </c>
    </row>
    <row r="81" spans="1:65" s="2" customFormat="1" ht="19.2">
      <c r="A81" s="31"/>
      <c r="B81" s="32"/>
      <c r="C81" s="33"/>
      <c r="D81" s="167" t="s">
        <v>109</v>
      </c>
      <c r="E81" s="33"/>
      <c r="F81" s="168" t="s">
        <v>860</v>
      </c>
      <c r="G81" s="33"/>
      <c r="H81" s="33"/>
      <c r="I81" s="105"/>
      <c r="J81" s="33"/>
      <c r="K81" s="33"/>
      <c r="L81" s="36"/>
      <c r="M81" s="169"/>
      <c r="N81" s="170"/>
      <c r="O81" s="61"/>
      <c r="P81" s="61"/>
      <c r="Q81" s="61"/>
      <c r="R81" s="61"/>
      <c r="S81" s="61"/>
      <c r="T81" s="62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4" t="s">
        <v>109</v>
      </c>
      <c r="AU81" s="14" t="s">
        <v>6</v>
      </c>
    </row>
    <row r="82" spans="1:65" s="2" customFormat="1" ht="32.4" customHeight="1">
      <c r="A82" s="31"/>
      <c r="B82" s="32"/>
      <c r="C82" s="154" t="s">
        <v>78</v>
      </c>
      <c r="D82" s="154" t="s">
        <v>102</v>
      </c>
      <c r="E82" s="155" t="s">
        <v>862</v>
      </c>
      <c r="F82" s="156" t="s">
        <v>863</v>
      </c>
      <c r="G82" s="157" t="s">
        <v>861</v>
      </c>
      <c r="H82" s="159"/>
      <c r="I82" s="159"/>
      <c r="J82" s="158">
        <f>ROUND(I82*H82,15)</f>
        <v>0</v>
      </c>
      <c r="K82" s="156" t="s">
        <v>18</v>
      </c>
      <c r="L82" s="36"/>
      <c r="M82" s="160" t="s">
        <v>18</v>
      </c>
      <c r="N82" s="161" t="s">
        <v>40</v>
      </c>
      <c r="O82" s="61"/>
      <c r="P82" s="162">
        <f>O82*H82</f>
        <v>0</v>
      </c>
      <c r="Q82" s="162">
        <v>0</v>
      </c>
      <c r="R82" s="162">
        <f>Q82*H82</f>
        <v>0</v>
      </c>
      <c r="S82" s="162">
        <v>0</v>
      </c>
      <c r="T82" s="163">
        <f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4" t="s">
        <v>107</v>
      </c>
      <c r="AT82" s="164" t="s">
        <v>102</v>
      </c>
      <c r="AU82" s="164" t="s">
        <v>6</v>
      </c>
      <c r="AY82" s="14" t="s">
        <v>108</v>
      </c>
      <c r="BE82" s="165">
        <f>IF(N82="základní",J82,0)</f>
        <v>0</v>
      </c>
      <c r="BF82" s="165">
        <f>IF(N82="snížená",J82,0)</f>
        <v>0</v>
      </c>
      <c r="BG82" s="165">
        <f>IF(N82="zákl. přenesená",J82,0)</f>
        <v>0</v>
      </c>
      <c r="BH82" s="165">
        <f>IF(N82="sníž. přenesená",J82,0)</f>
        <v>0</v>
      </c>
      <c r="BI82" s="165">
        <f>IF(N82="nulová",J82,0)</f>
        <v>0</v>
      </c>
      <c r="BJ82" s="14" t="s">
        <v>76</v>
      </c>
      <c r="BK82" s="166">
        <f>ROUND(I82*H82,15)</f>
        <v>0</v>
      </c>
      <c r="BL82" s="14" t="s">
        <v>107</v>
      </c>
      <c r="BM82" s="164" t="s">
        <v>107</v>
      </c>
    </row>
    <row r="83" spans="1:65" s="2" customFormat="1" ht="19.2">
      <c r="A83" s="31"/>
      <c r="B83" s="32"/>
      <c r="C83" s="33"/>
      <c r="D83" s="167" t="s">
        <v>109</v>
      </c>
      <c r="E83" s="33"/>
      <c r="F83" s="168" t="s">
        <v>863</v>
      </c>
      <c r="G83" s="33"/>
      <c r="H83" s="33"/>
      <c r="I83" s="105"/>
      <c r="J83" s="33"/>
      <c r="K83" s="33"/>
      <c r="L83" s="36"/>
      <c r="M83" s="169"/>
      <c r="N83" s="170"/>
      <c r="O83" s="61"/>
      <c r="P83" s="61"/>
      <c r="Q83" s="61"/>
      <c r="R83" s="61"/>
      <c r="S83" s="61"/>
      <c r="T83" s="62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T83" s="14" t="s">
        <v>109</v>
      </c>
      <c r="AU83" s="14" t="s">
        <v>6</v>
      </c>
    </row>
    <row r="84" spans="1:65" s="2" customFormat="1" ht="14.4" customHeight="1">
      <c r="A84" s="31"/>
      <c r="B84" s="32"/>
      <c r="C84" s="154" t="s">
        <v>118</v>
      </c>
      <c r="D84" s="154" t="s">
        <v>102</v>
      </c>
      <c r="E84" s="155" t="s">
        <v>864</v>
      </c>
      <c r="F84" s="156" t="s">
        <v>865</v>
      </c>
      <c r="G84" s="157" t="s">
        <v>861</v>
      </c>
      <c r="H84" s="159"/>
      <c r="I84" s="159"/>
      <c r="J84" s="158">
        <f>ROUND(I84*H84,15)</f>
        <v>0</v>
      </c>
      <c r="K84" s="156" t="s">
        <v>18</v>
      </c>
      <c r="L84" s="36"/>
      <c r="M84" s="160" t="s">
        <v>18</v>
      </c>
      <c r="N84" s="161" t="s">
        <v>40</v>
      </c>
      <c r="O84" s="61"/>
      <c r="P84" s="162">
        <f>O84*H84</f>
        <v>0</v>
      </c>
      <c r="Q84" s="162">
        <v>0</v>
      </c>
      <c r="R84" s="162">
        <f>Q84*H84</f>
        <v>0</v>
      </c>
      <c r="S84" s="162">
        <v>0</v>
      </c>
      <c r="T84" s="163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4" t="s">
        <v>107</v>
      </c>
      <c r="AT84" s="164" t="s">
        <v>102</v>
      </c>
      <c r="AU84" s="164" t="s">
        <v>6</v>
      </c>
      <c r="AY84" s="14" t="s">
        <v>108</v>
      </c>
      <c r="BE84" s="165">
        <f>IF(N84="základní",J84,0)</f>
        <v>0</v>
      </c>
      <c r="BF84" s="165">
        <f>IF(N84="snížená",J84,0)</f>
        <v>0</v>
      </c>
      <c r="BG84" s="165">
        <f>IF(N84="zákl. přenesená",J84,0)</f>
        <v>0</v>
      </c>
      <c r="BH84" s="165">
        <f>IF(N84="sníž. přenesená",J84,0)</f>
        <v>0</v>
      </c>
      <c r="BI84" s="165">
        <f>IF(N84="nulová",J84,0)</f>
        <v>0</v>
      </c>
      <c r="BJ84" s="14" t="s">
        <v>76</v>
      </c>
      <c r="BK84" s="166">
        <f>ROUND(I84*H84,15)</f>
        <v>0</v>
      </c>
      <c r="BL84" s="14" t="s">
        <v>107</v>
      </c>
      <c r="BM84" s="164" t="s">
        <v>123</v>
      </c>
    </row>
    <row r="85" spans="1:65" s="2" customFormat="1" ht="10.199999999999999">
      <c r="A85" s="31"/>
      <c r="B85" s="32"/>
      <c r="C85" s="33"/>
      <c r="D85" s="167" t="s">
        <v>109</v>
      </c>
      <c r="E85" s="33"/>
      <c r="F85" s="168" t="s">
        <v>865</v>
      </c>
      <c r="G85" s="33"/>
      <c r="H85" s="33"/>
      <c r="I85" s="105"/>
      <c r="J85" s="33"/>
      <c r="K85" s="33"/>
      <c r="L85" s="36"/>
      <c r="M85" s="169"/>
      <c r="N85" s="170"/>
      <c r="O85" s="61"/>
      <c r="P85" s="61"/>
      <c r="Q85" s="61"/>
      <c r="R85" s="61"/>
      <c r="S85" s="61"/>
      <c r="T85" s="62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T85" s="14" t="s">
        <v>109</v>
      </c>
      <c r="AU85" s="14" t="s">
        <v>6</v>
      </c>
    </row>
    <row r="86" spans="1:65" s="2" customFormat="1" ht="14.4" customHeight="1">
      <c r="A86" s="31"/>
      <c r="B86" s="32"/>
      <c r="C86" s="154" t="s">
        <v>107</v>
      </c>
      <c r="D86" s="154" t="s">
        <v>102</v>
      </c>
      <c r="E86" s="155" t="s">
        <v>866</v>
      </c>
      <c r="F86" s="156" t="s">
        <v>867</v>
      </c>
      <c r="G86" s="157" t="s">
        <v>861</v>
      </c>
      <c r="H86" s="159"/>
      <c r="I86" s="159"/>
      <c r="J86" s="158">
        <f>ROUND(I86*H86,15)</f>
        <v>0</v>
      </c>
      <c r="K86" s="156" t="s">
        <v>18</v>
      </c>
      <c r="L86" s="36"/>
      <c r="M86" s="160" t="s">
        <v>18</v>
      </c>
      <c r="N86" s="161" t="s">
        <v>40</v>
      </c>
      <c r="O86" s="61"/>
      <c r="P86" s="162">
        <f>O86*H86</f>
        <v>0</v>
      </c>
      <c r="Q86" s="162">
        <v>0</v>
      </c>
      <c r="R86" s="162">
        <f>Q86*H86</f>
        <v>0</v>
      </c>
      <c r="S86" s="162">
        <v>0</v>
      </c>
      <c r="T86" s="163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4" t="s">
        <v>107</v>
      </c>
      <c r="AT86" s="164" t="s">
        <v>102</v>
      </c>
      <c r="AU86" s="164" t="s">
        <v>6</v>
      </c>
      <c r="AY86" s="14" t="s">
        <v>108</v>
      </c>
      <c r="BE86" s="165">
        <f>IF(N86="základní",J86,0)</f>
        <v>0</v>
      </c>
      <c r="BF86" s="165">
        <f>IF(N86="snížená",J86,0)</f>
        <v>0</v>
      </c>
      <c r="BG86" s="165">
        <f>IF(N86="zákl. přenesená",J86,0)</f>
        <v>0</v>
      </c>
      <c r="BH86" s="165">
        <f>IF(N86="sníž. přenesená",J86,0)</f>
        <v>0</v>
      </c>
      <c r="BI86" s="165">
        <f>IF(N86="nulová",J86,0)</f>
        <v>0</v>
      </c>
      <c r="BJ86" s="14" t="s">
        <v>76</v>
      </c>
      <c r="BK86" s="166">
        <f>ROUND(I86*H86,15)</f>
        <v>0</v>
      </c>
      <c r="BL86" s="14" t="s">
        <v>107</v>
      </c>
      <c r="BM86" s="164" t="s">
        <v>129</v>
      </c>
    </row>
    <row r="87" spans="1:65" s="2" customFormat="1" ht="10.199999999999999">
      <c r="A87" s="31"/>
      <c r="B87" s="32"/>
      <c r="C87" s="33"/>
      <c r="D87" s="167" t="s">
        <v>109</v>
      </c>
      <c r="E87" s="33"/>
      <c r="F87" s="168" t="s">
        <v>867</v>
      </c>
      <c r="G87" s="33"/>
      <c r="H87" s="33"/>
      <c r="I87" s="105"/>
      <c r="J87" s="33"/>
      <c r="K87" s="33"/>
      <c r="L87" s="36"/>
      <c r="M87" s="169"/>
      <c r="N87" s="170"/>
      <c r="O87" s="61"/>
      <c r="P87" s="61"/>
      <c r="Q87" s="61"/>
      <c r="R87" s="61"/>
      <c r="S87" s="61"/>
      <c r="T87" s="62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4" t="s">
        <v>109</v>
      </c>
      <c r="AU87" s="14" t="s">
        <v>6</v>
      </c>
    </row>
    <row r="88" spans="1:65" s="2" customFormat="1" ht="21.6" customHeight="1">
      <c r="A88" s="31"/>
      <c r="B88" s="32"/>
      <c r="C88" s="154" t="s">
        <v>132</v>
      </c>
      <c r="D88" s="154" t="s">
        <v>102</v>
      </c>
      <c r="E88" s="155" t="s">
        <v>868</v>
      </c>
      <c r="F88" s="156" t="s">
        <v>869</v>
      </c>
      <c r="G88" s="157" t="s">
        <v>861</v>
      </c>
      <c r="H88" s="159"/>
      <c r="I88" s="159"/>
      <c r="J88" s="158">
        <f>ROUND(I88*H88,15)</f>
        <v>0</v>
      </c>
      <c r="K88" s="156" t="s">
        <v>18</v>
      </c>
      <c r="L88" s="36"/>
      <c r="M88" s="160" t="s">
        <v>18</v>
      </c>
      <c r="N88" s="161" t="s">
        <v>40</v>
      </c>
      <c r="O88" s="61"/>
      <c r="P88" s="162">
        <f>O88*H88</f>
        <v>0</v>
      </c>
      <c r="Q88" s="162">
        <v>0</v>
      </c>
      <c r="R88" s="162">
        <f>Q88*H88</f>
        <v>0</v>
      </c>
      <c r="S88" s="162">
        <v>0</v>
      </c>
      <c r="T88" s="163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4" t="s">
        <v>107</v>
      </c>
      <c r="AT88" s="164" t="s">
        <v>102</v>
      </c>
      <c r="AU88" s="164" t="s">
        <v>6</v>
      </c>
      <c r="AY88" s="14" t="s">
        <v>108</v>
      </c>
      <c r="BE88" s="165">
        <f>IF(N88="základní",J88,0)</f>
        <v>0</v>
      </c>
      <c r="BF88" s="165">
        <f>IF(N88="snížená",J88,0)</f>
        <v>0</v>
      </c>
      <c r="BG88" s="165">
        <f>IF(N88="zákl. přenesená",J88,0)</f>
        <v>0</v>
      </c>
      <c r="BH88" s="165">
        <f>IF(N88="sníž. přenesená",J88,0)</f>
        <v>0</v>
      </c>
      <c r="BI88" s="165">
        <f>IF(N88="nulová",J88,0)</f>
        <v>0</v>
      </c>
      <c r="BJ88" s="14" t="s">
        <v>76</v>
      </c>
      <c r="BK88" s="166">
        <f>ROUND(I88*H88,15)</f>
        <v>0</v>
      </c>
      <c r="BL88" s="14" t="s">
        <v>107</v>
      </c>
      <c r="BM88" s="164" t="s">
        <v>135</v>
      </c>
    </row>
    <row r="89" spans="1:65" s="2" customFormat="1" ht="19.2">
      <c r="A89" s="31"/>
      <c r="B89" s="32"/>
      <c r="C89" s="33"/>
      <c r="D89" s="167" t="s">
        <v>109</v>
      </c>
      <c r="E89" s="33"/>
      <c r="F89" s="168" t="s">
        <v>869</v>
      </c>
      <c r="G89" s="33"/>
      <c r="H89" s="33"/>
      <c r="I89" s="105"/>
      <c r="J89" s="33"/>
      <c r="K89" s="33"/>
      <c r="L89" s="36"/>
      <c r="M89" s="169"/>
      <c r="N89" s="170"/>
      <c r="O89" s="61"/>
      <c r="P89" s="61"/>
      <c r="Q89" s="61"/>
      <c r="R89" s="61"/>
      <c r="S89" s="61"/>
      <c r="T89" s="62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109</v>
      </c>
      <c r="AU89" s="14" t="s">
        <v>6</v>
      </c>
    </row>
    <row r="90" spans="1:65" s="2" customFormat="1" ht="21.6" customHeight="1">
      <c r="A90" s="31"/>
      <c r="B90" s="32"/>
      <c r="C90" s="154" t="s">
        <v>123</v>
      </c>
      <c r="D90" s="154" t="s">
        <v>102</v>
      </c>
      <c r="E90" s="155" t="s">
        <v>870</v>
      </c>
      <c r="F90" s="156" t="s">
        <v>871</v>
      </c>
      <c r="G90" s="157" t="s">
        <v>861</v>
      </c>
      <c r="H90" s="159"/>
      <c r="I90" s="159"/>
      <c r="J90" s="158">
        <f>ROUND(I90*H90,15)</f>
        <v>0</v>
      </c>
      <c r="K90" s="156" t="s">
        <v>18</v>
      </c>
      <c r="L90" s="36"/>
      <c r="M90" s="160" t="s">
        <v>18</v>
      </c>
      <c r="N90" s="161" t="s">
        <v>40</v>
      </c>
      <c r="O90" s="61"/>
      <c r="P90" s="162">
        <f>O90*H90</f>
        <v>0</v>
      </c>
      <c r="Q90" s="162">
        <v>0</v>
      </c>
      <c r="R90" s="162">
        <f>Q90*H90</f>
        <v>0</v>
      </c>
      <c r="S90" s="162">
        <v>0</v>
      </c>
      <c r="T90" s="163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4" t="s">
        <v>107</v>
      </c>
      <c r="AT90" s="164" t="s">
        <v>102</v>
      </c>
      <c r="AU90" s="164" t="s">
        <v>6</v>
      </c>
      <c r="AY90" s="14" t="s">
        <v>108</v>
      </c>
      <c r="BE90" s="165">
        <f>IF(N90="základní",J90,0)</f>
        <v>0</v>
      </c>
      <c r="BF90" s="165">
        <f>IF(N90="snížená",J90,0)</f>
        <v>0</v>
      </c>
      <c r="BG90" s="165">
        <f>IF(N90="zákl. přenesená",J90,0)</f>
        <v>0</v>
      </c>
      <c r="BH90" s="165">
        <f>IF(N90="sníž. přenesená",J90,0)</f>
        <v>0</v>
      </c>
      <c r="BI90" s="165">
        <f>IF(N90="nulová",J90,0)</f>
        <v>0</v>
      </c>
      <c r="BJ90" s="14" t="s">
        <v>76</v>
      </c>
      <c r="BK90" s="166">
        <f>ROUND(I90*H90,15)</f>
        <v>0</v>
      </c>
      <c r="BL90" s="14" t="s">
        <v>107</v>
      </c>
      <c r="BM90" s="164" t="s">
        <v>139</v>
      </c>
    </row>
    <row r="91" spans="1:65" s="2" customFormat="1" ht="19.2">
      <c r="A91" s="31"/>
      <c r="B91" s="32"/>
      <c r="C91" s="33"/>
      <c r="D91" s="167" t="s">
        <v>109</v>
      </c>
      <c r="E91" s="33"/>
      <c r="F91" s="168" t="s">
        <v>871</v>
      </c>
      <c r="G91" s="33"/>
      <c r="H91" s="33"/>
      <c r="I91" s="105"/>
      <c r="J91" s="33"/>
      <c r="K91" s="33"/>
      <c r="L91" s="36"/>
      <c r="M91" s="169"/>
      <c r="N91" s="170"/>
      <c r="O91" s="61"/>
      <c r="P91" s="61"/>
      <c r="Q91" s="61"/>
      <c r="R91" s="61"/>
      <c r="S91" s="61"/>
      <c r="T91" s="62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4" t="s">
        <v>109</v>
      </c>
      <c r="AU91" s="14" t="s">
        <v>6</v>
      </c>
    </row>
    <row r="92" spans="1:65" s="2" customFormat="1" ht="21.6" customHeight="1">
      <c r="A92" s="31"/>
      <c r="B92" s="32"/>
      <c r="C92" s="154" t="s">
        <v>141</v>
      </c>
      <c r="D92" s="154" t="s">
        <v>102</v>
      </c>
      <c r="E92" s="155" t="s">
        <v>872</v>
      </c>
      <c r="F92" s="156" t="s">
        <v>873</v>
      </c>
      <c r="G92" s="157" t="s">
        <v>861</v>
      </c>
      <c r="H92" s="159"/>
      <c r="I92" s="159"/>
      <c r="J92" s="158">
        <f>ROUND(I92*H92,15)</f>
        <v>0</v>
      </c>
      <c r="K92" s="156" t="s">
        <v>18</v>
      </c>
      <c r="L92" s="36"/>
      <c r="M92" s="160" t="s">
        <v>18</v>
      </c>
      <c r="N92" s="161" t="s">
        <v>40</v>
      </c>
      <c r="O92" s="61"/>
      <c r="P92" s="162">
        <f>O92*H92</f>
        <v>0</v>
      </c>
      <c r="Q92" s="162">
        <v>0</v>
      </c>
      <c r="R92" s="162">
        <f>Q92*H92</f>
        <v>0</v>
      </c>
      <c r="S92" s="162">
        <v>0</v>
      </c>
      <c r="T92" s="163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4" t="s">
        <v>107</v>
      </c>
      <c r="AT92" s="164" t="s">
        <v>102</v>
      </c>
      <c r="AU92" s="164" t="s">
        <v>6</v>
      </c>
      <c r="AY92" s="14" t="s">
        <v>108</v>
      </c>
      <c r="BE92" s="165">
        <f>IF(N92="základní",J92,0)</f>
        <v>0</v>
      </c>
      <c r="BF92" s="165">
        <f>IF(N92="snížená",J92,0)</f>
        <v>0</v>
      </c>
      <c r="BG92" s="165">
        <f>IF(N92="zákl. přenesená",J92,0)</f>
        <v>0</v>
      </c>
      <c r="BH92" s="165">
        <f>IF(N92="sníž. přenesená",J92,0)</f>
        <v>0</v>
      </c>
      <c r="BI92" s="165">
        <f>IF(N92="nulová",J92,0)</f>
        <v>0</v>
      </c>
      <c r="BJ92" s="14" t="s">
        <v>76</v>
      </c>
      <c r="BK92" s="166">
        <f>ROUND(I92*H92,15)</f>
        <v>0</v>
      </c>
      <c r="BL92" s="14" t="s">
        <v>107</v>
      </c>
      <c r="BM92" s="164" t="s">
        <v>144</v>
      </c>
    </row>
    <row r="93" spans="1:65" s="2" customFormat="1" ht="19.2">
      <c r="A93" s="31"/>
      <c r="B93" s="32"/>
      <c r="C93" s="33"/>
      <c r="D93" s="167" t="s">
        <v>109</v>
      </c>
      <c r="E93" s="33"/>
      <c r="F93" s="168" t="s">
        <v>873</v>
      </c>
      <c r="G93" s="33"/>
      <c r="H93" s="33"/>
      <c r="I93" s="105"/>
      <c r="J93" s="33"/>
      <c r="K93" s="33"/>
      <c r="L93" s="36"/>
      <c r="M93" s="169"/>
      <c r="N93" s="170"/>
      <c r="O93" s="61"/>
      <c r="P93" s="61"/>
      <c r="Q93" s="61"/>
      <c r="R93" s="61"/>
      <c r="S93" s="61"/>
      <c r="T93" s="62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4" t="s">
        <v>109</v>
      </c>
      <c r="AU93" s="14" t="s">
        <v>6</v>
      </c>
    </row>
    <row r="94" spans="1:65" s="2" customFormat="1" ht="14.4" customHeight="1">
      <c r="A94" s="31"/>
      <c r="B94" s="32"/>
      <c r="C94" s="154" t="s">
        <v>129</v>
      </c>
      <c r="D94" s="154" t="s">
        <v>102</v>
      </c>
      <c r="E94" s="155" t="s">
        <v>874</v>
      </c>
      <c r="F94" s="156" t="s">
        <v>875</v>
      </c>
      <c r="G94" s="157" t="s">
        <v>861</v>
      </c>
      <c r="H94" s="159"/>
      <c r="I94" s="159"/>
      <c r="J94" s="158">
        <f>ROUND(I94*H94,15)</f>
        <v>0</v>
      </c>
      <c r="K94" s="156" t="s">
        <v>18</v>
      </c>
      <c r="L94" s="36"/>
      <c r="M94" s="160" t="s">
        <v>18</v>
      </c>
      <c r="N94" s="161" t="s">
        <v>40</v>
      </c>
      <c r="O94" s="61"/>
      <c r="P94" s="162">
        <f>O94*H94</f>
        <v>0</v>
      </c>
      <c r="Q94" s="162">
        <v>0</v>
      </c>
      <c r="R94" s="162">
        <f>Q94*H94</f>
        <v>0</v>
      </c>
      <c r="S94" s="162">
        <v>0</v>
      </c>
      <c r="T94" s="163">
        <f>S94*H94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4" t="s">
        <v>107</v>
      </c>
      <c r="AT94" s="164" t="s">
        <v>102</v>
      </c>
      <c r="AU94" s="164" t="s">
        <v>6</v>
      </c>
      <c r="AY94" s="14" t="s">
        <v>108</v>
      </c>
      <c r="BE94" s="165">
        <f>IF(N94="základní",J94,0)</f>
        <v>0</v>
      </c>
      <c r="BF94" s="165">
        <f>IF(N94="snížená",J94,0)</f>
        <v>0</v>
      </c>
      <c r="BG94" s="165">
        <f>IF(N94="zákl. přenesená",J94,0)</f>
        <v>0</v>
      </c>
      <c r="BH94" s="165">
        <f>IF(N94="sníž. přenesená",J94,0)</f>
        <v>0</v>
      </c>
      <c r="BI94" s="165">
        <f>IF(N94="nulová",J94,0)</f>
        <v>0</v>
      </c>
      <c r="BJ94" s="14" t="s">
        <v>76</v>
      </c>
      <c r="BK94" s="166">
        <f>ROUND(I94*H94,15)</f>
        <v>0</v>
      </c>
      <c r="BL94" s="14" t="s">
        <v>107</v>
      </c>
      <c r="BM94" s="164" t="s">
        <v>148</v>
      </c>
    </row>
    <row r="95" spans="1:65" s="2" customFormat="1" ht="10.199999999999999">
      <c r="A95" s="31"/>
      <c r="B95" s="32"/>
      <c r="C95" s="33"/>
      <c r="D95" s="167" t="s">
        <v>109</v>
      </c>
      <c r="E95" s="33"/>
      <c r="F95" s="168" t="s">
        <v>875</v>
      </c>
      <c r="G95" s="33"/>
      <c r="H95" s="33"/>
      <c r="I95" s="105"/>
      <c r="J95" s="33"/>
      <c r="K95" s="33"/>
      <c r="L95" s="36"/>
      <c r="M95" s="169"/>
      <c r="N95" s="170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4" t="s">
        <v>109</v>
      </c>
      <c r="AU95" s="14" t="s">
        <v>6</v>
      </c>
    </row>
    <row r="96" spans="1:65" s="2" customFormat="1" ht="14.4" customHeight="1">
      <c r="A96" s="31"/>
      <c r="B96" s="32"/>
      <c r="C96" s="154" t="s">
        <v>151</v>
      </c>
      <c r="D96" s="154" t="s">
        <v>102</v>
      </c>
      <c r="E96" s="155" t="s">
        <v>876</v>
      </c>
      <c r="F96" s="156" t="s">
        <v>877</v>
      </c>
      <c r="G96" s="157" t="s">
        <v>861</v>
      </c>
      <c r="H96" s="159"/>
      <c r="I96" s="159"/>
      <c r="J96" s="158">
        <f>ROUND(I96*H96,15)</f>
        <v>0</v>
      </c>
      <c r="K96" s="156" t="s">
        <v>18</v>
      </c>
      <c r="L96" s="36"/>
      <c r="M96" s="160" t="s">
        <v>18</v>
      </c>
      <c r="N96" s="161" t="s">
        <v>40</v>
      </c>
      <c r="O96" s="61"/>
      <c r="P96" s="162">
        <f>O96*H96</f>
        <v>0</v>
      </c>
      <c r="Q96" s="162">
        <v>0</v>
      </c>
      <c r="R96" s="162">
        <f>Q96*H96</f>
        <v>0</v>
      </c>
      <c r="S96" s="162">
        <v>0</v>
      </c>
      <c r="T96" s="163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4" t="s">
        <v>107</v>
      </c>
      <c r="AT96" s="164" t="s">
        <v>102</v>
      </c>
      <c r="AU96" s="164" t="s">
        <v>6</v>
      </c>
      <c r="AY96" s="14" t="s">
        <v>108</v>
      </c>
      <c r="BE96" s="165">
        <f>IF(N96="základní",J96,0)</f>
        <v>0</v>
      </c>
      <c r="BF96" s="165">
        <f>IF(N96="snížená",J96,0)</f>
        <v>0</v>
      </c>
      <c r="BG96" s="165">
        <f>IF(N96="zákl. přenesená",J96,0)</f>
        <v>0</v>
      </c>
      <c r="BH96" s="165">
        <f>IF(N96="sníž. přenesená",J96,0)</f>
        <v>0</v>
      </c>
      <c r="BI96" s="165">
        <f>IF(N96="nulová",J96,0)</f>
        <v>0</v>
      </c>
      <c r="BJ96" s="14" t="s">
        <v>76</v>
      </c>
      <c r="BK96" s="166">
        <f>ROUND(I96*H96,15)</f>
        <v>0</v>
      </c>
      <c r="BL96" s="14" t="s">
        <v>107</v>
      </c>
      <c r="BM96" s="164" t="s">
        <v>154</v>
      </c>
    </row>
    <row r="97" spans="1:65" s="2" customFormat="1" ht="10.199999999999999">
      <c r="A97" s="31"/>
      <c r="B97" s="32"/>
      <c r="C97" s="33"/>
      <c r="D97" s="167" t="s">
        <v>109</v>
      </c>
      <c r="E97" s="33"/>
      <c r="F97" s="168" t="s">
        <v>877</v>
      </c>
      <c r="G97" s="33"/>
      <c r="H97" s="33"/>
      <c r="I97" s="105"/>
      <c r="J97" s="33"/>
      <c r="K97" s="33"/>
      <c r="L97" s="36"/>
      <c r="M97" s="169"/>
      <c r="N97" s="170"/>
      <c r="O97" s="61"/>
      <c r="P97" s="61"/>
      <c r="Q97" s="61"/>
      <c r="R97" s="61"/>
      <c r="S97" s="61"/>
      <c r="T97" s="62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4" t="s">
        <v>109</v>
      </c>
      <c r="AU97" s="14" t="s">
        <v>6</v>
      </c>
    </row>
    <row r="98" spans="1:65" s="2" customFormat="1" ht="14.4" customHeight="1">
      <c r="A98" s="31"/>
      <c r="B98" s="32"/>
      <c r="C98" s="154" t="s">
        <v>135</v>
      </c>
      <c r="D98" s="154" t="s">
        <v>102</v>
      </c>
      <c r="E98" s="155" t="s">
        <v>878</v>
      </c>
      <c r="F98" s="156" t="s">
        <v>879</v>
      </c>
      <c r="G98" s="157" t="s">
        <v>880</v>
      </c>
      <c r="H98" s="158">
        <v>1</v>
      </c>
      <c r="I98" s="159"/>
      <c r="J98" s="158">
        <f>ROUND(I98*H98,15)</f>
        <v>0</v>
      </c>
      <c r="K98" s="156" t="s">
        <v>18</v>
      </c>
      <c r="L98" s="36"/>
      <c r="M98" s="160" t="s">
        <v>18</v>
      </c>
      <c r="N98" s="161" t="s">
        <v>40</v>
      </c>
      <c r="O98" s="61"/>
      <c r="P98" s="162">
        <f>O98*H98</f>
        <v>0</v>
      </c>
      <c r="Q98" s="162">
        <v>0</v>
      </c>
      <c r="R98" s="162">
        <f>Q98*H98</f>
        <v>0</v>
      </c>
      <c r="S98" s="162">
        <v>0</v>
      </c>
      <c r="T98" s="163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4" t="s">
        <v>107</v>
      </c>
      <c r="AT98" s="164" t="s">
        <v>102</v>
      </c>
      <c r="AU98" s="164" t="s">
        <v>6</v>
      </c>
      <c r="AY98" s="14" t="s">
        <v>108</v>
      </c>
      <c r="BE98" s="165">
        <f>IF(N98="základní",J98,0)</f>
        <v>0</v>
      </c>
      <c r="BF98" s="165">
        <f>IF(N98="snížená",J98,0)</f>
        <v>0</v>
      </c>
      <c r="BG98" s="165">
        <f>IF(N98="zákl. přenesená",J98,0)</f>
        <v>0</v>
      </c>
      <c r="BH98" s="165">
        <f>IF(N98="sníž. přenesená",J98,0)</f>
        <v>0</v>
      </c>
      <c r="BI98" s="165">
        <f>IF(N98="nulová",J98,0)</f>
        <v>0</v>
      </c>
      <c r="BJ98" s="14" t="s">
        <v>76</v>
      </c>
      <c r="BK98" s="166">
        <f>ROUND(I98*H98,15)</f>
        <v>0</v>
      </c>
      <c r="BL98" s="14" t="s">
        <v>107</v>
      </c>
      <c r="BM98" s="164" t="s">
        <v>159</v>
      </c>
    </row>
    <row r="99" spans="1:65" s="2" customFormat="1" ht="19.2">
      <c r="A99" s="31"/>
      <c r="B99" s="32"/>
      <c r="C99" s="33"/>
      <c r="D99" s="167" t="s">
        <v>109</v>
      </c>
      <c r="E99" s="33"/>
      <c r="F99" s="168" t="s">
        <v>881</v>
      </c>
      <c r="G99" s="33"/>
      <c r="H99" s="33"/>
      <c r="I99" s="105"/>
      <c r="J99" s="33"/>
      <c r="K99" s="33"/>
      <c r="L99" s="36"/>
      <c r="M99" s="169"/>
      <c r="N99" s="170"/>
      <c r="O99" s="61"/>
      <c r="P99" s="61"/>
      <c r="Q99" s="61"/>
      <c r="R99" s="61"/>
      <c r="S99" s="61"/>
      <c r="T99" s="62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4" t="s">
        <v>109</v>
      </c>
      <c r="AU99" s="14" t="s">
        <v>6</v>
      </c>
    </row>
    <row r="100" spans="1:65" s="2" customFormat="1" ht="14.4" customHeight="1">
      <c r="A100" s="31"/>
      <c r="B100" s="32"/>
      <c r="C100" s="154" t="s">
        <v>161</v>
      </c>
      <c r="D100" s="154" t="s">
        <v>102</v>
      </c>
      <c r="E100" s="155" t="s">
        <v>882</v>
      </c>
      <c r="F100" s="156" t="s">
        <v>883</v>
      </c>
      <c r="G100" s="157" t="s">
        <v>880</v>
      </c>
      <c r="H100" s="158">
        <v>1</v>
      </c>
      <c r="I100" s="159"/>
      <c r="J100" s="158">
        <f>ROUND(I100*H100,15)</f>
        <v>0</v>
      </c>
      <c r="K100" s="156" t="s">
        <v>18</v>
      </c>
      <c r="L100" s="36"/>
      <c r="M100" s="160" t="s">
        <v>18</v>
      </c>
      <c r="N100" s="161" t="s">
        <v>40</v>
      </c>
      <c r="O100" s="61"/>
      <c r="P100" s="162">
        <f>O100*H100</f>
        <v>0</v>
      </c>
      <c r="Q100" s="162">
        <v>0</v>
      </c>
      <c r="R100" s="162">
        <f>Q100*H100</f>
        <v>0</v>
      </c>
      <c r="S100" s="162">
        <v>0</v>
      </c>
      <c r="T100" s="163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4" t="s">
        <v>107</v>
      </c>
      <c r="AT100" s="164" t="s">
        <v>102</v>
      </c>
      <c r="AU100" s="164" t="s">
        <v>6</v>
      </c>
      <c r="AY100" s="14" t="s">
        <v>108</v>
      </c>
      <c r="BE100" s="165">
        <f>IF(N100="základní",J100,0)</f>
        <v>0</v>
      </c>
      <c r="BF100" s="165">
        <f>IF(N100="snížená",J100,0)</f>
        <v>0</v>
      </c>
      <c r="BG100" s="165">
        <f>IF(N100="zákl. přenesená",J100,0)</f>
        <v>0</v>
      </c>
      <c r="BH100" s="165">
        <f>IF(N100="sníž. přenesená",J100,0)</f>
        <v>0</v>
      </c>
      <c r="BI100" s="165">
        <f>IF(N100="nulová",J100,0)</f>
        <v>0</v>
      </c>
      <c r="BJ100" s="14" t="s">
        <v>76</v>
      </c>
      <c r="BK100" s="166">
        <f>ROUND(I100*H100,15)</f>
        <v>0</v>
      </c>
      <c r="BL100" s="14" t="s">
        <v>107</v>
      </c>
      <c r="BM100" s="164" t="s">
        <v>164</v>
      </c>
    </row>
    <row r="101" spans="1:65" s="2" customFormat="1" ht="19.2">
      <c r="A101" s="31"/>
      <c r="B101" s="32"/>
      <c r="C101" s="33"/>
      <c r="D101" s="167" t="s">
        <v>109</v>
      </c>
      <c r="E101" s="33"/>
      <c r="F101" s="168" t="s">
        <v>884</v>
      </c>
      <c r="G101" s="33"/>
      <c r="H101" s="33"/>
      <c r="I101" s="105"/>
      <c r="J101" s="33"/>
      <c r="K101" s="33"/>
      <c r="L101" s="36"/>
      <c r="M101" s="205"/>
      <c r="N101" s="206"/>
      <c r="O101" s="207"/>
      <c r="P101" s="207"/>
      <c r="Q101" s="207"/>
      <c r="R101" s="207"/>
      <c r="S101" s="207"/>
      <c r="T101" s="208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4" t="s">
        <v>109</v>
      </c>
      <c r="AU101" s="14" t="s">
        <v>6</v>
      </c>
    </row>
    <row r="102" spans="1:65" s="2" customFormat="1" ht="6.9" customHeight="1">
      <c r="A102" s="31"/>
      <c r="B102" s="44"/>
      <c r="C102" s="45"/>
      <c r="D102" s="45"/>
      <c r="E102" s="45"/>
      <c r="F102" s="45"/>
      <c r="G102" s="45"/>
      <c r="H102" s="45"/>
      <c r="I102" s="133"/>
      <c r="J102" s="45"/>
      <c r="K102" s="45"/>
      <c r="L102" s="36"/>
      <c r="M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</sheetData>
  <sheetProtection algorithmName="SHA-512" hashValue="WikyVBGGJv7BwctQTeNtUuMNk/94kxradrthQvhlZJmIw3BFsAXZAoaeXI3ebSWuDmTsmygoKUIFgw5oTzI0+g==" saltValue="f/Ff56fhLDUUuTEitFfQ8cHDEY8GEPPp7rTVOgskc5cIV+qWtpN6ZVP46ri250ZKOd2DivdTAV+/ehAqmI6H1A==" spinCount="100000" sheet="1" objects="1" scenarios="1" formatColumns="0" formatRows="0" autoFilter="0"/>
  <autoFilter ref="C78:K101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0.199999999999999"/>
  <cols>
    <col min="1" max="1" width="8.28515625" style="209" customWidth="1"/>
    <col min="2" max="2" width="1.7109375" style="209" customWidth="1"/>
    <col min="3" max="4" width="5" style="209" customWidth="1"/>
    <col min="5" max="5" width="11.7109375" style="209" customWidth="1"/>
    <col min="6" max="6" width="9.140625" style="209" customWidth="1"/>
    <col min="7" max="7" width="5" style="209" customWidth="1"/>
    <col min="8" max="8" width="77.85546875" style="209" customWidth="1"/>
    <col min="9" max="10" width="20" style="209" customWidth="1"/>
    <col min="11" max="11" width="1.7109375" style="209" customWidth="1"/>
  </cols>
  <sheetData>
    <row r="1" spans="2:11" s="1" customFormat="1" ht="37.5" customHeight="1"/>
    <row r="2" spans="2:11" s="1" customFormat="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pans="2:11" s="12" customFormat="1" ht="45" customHeight="1">
      <c r="B3" s="213"/>
      <c r="C3" s="340" t="s">
        <v>885</v>
      </c>
      <c r="D3" s="340"/>
      <c r="E3" s="340"/>
      <c r="F3" s="340"/>
      <c r="G3" s="340"/>
      <c r="H3" s="340"/>
      <c r="I3" s="340"/>
      <c r="J3" s="340"/>
      <c r="K3" s="214"/>
    </row>
    <row r="4" spans="2:11" s="1" customFormat="1" ht="25.5" customHeight="1">
      <c r="B4" s="215"/>
      <c r="C4" s="344" t="s">
        <v>886</v>
      </c>
      <c r="D4" s="344"/>
      <c r="E4" s="344"/>
      <c r="F4" s="344"/>
      <c r="G4" s="344"/>
      <c r="H4" s="344"/>
      <c r="I4" s="344"/>
      <c r="J4" s="344"/>
      <c r="K4" s="216"/>
    </row>
    <row r="5" spans="2:11" s="1" customFormat="1" ht="5.25" customHeight="1">
      <c r="B5" s="215"/>
      <c r="C5" s="217"/>
      <c r="D5" s="217"/>
      <c r="E5" s="217"/>
      <c r="F5" s="217"/>
      <c r="G5" s="217"/>
      <c r="H5" s="217"/>
      <c r="I5" s="217"/>
      <c r="J5" s="217"/>
      <c r="K5" s="216"/>
    </row>
    <row r="6" spans="2:11" s="1" customFormat="1" ht="15" customHeight="1">
      <c r="B6" s="215"/>
      <c r="C6" s="342" t="s">
        <v>887</v>
      </c>
      <c r="D6" s="342"/>
      <c r="E6" s="342"/>
      <c r="F6" s="342"/>
      <c r="G6" s="342"/>
      <c r="H6" s="342"/>
      <c r="I6" s="342"/>
      <c r="J6" s="342"/>
      <c r="K6" s="216"/>
    </row>
    <row r="7" spans="2:11" s="1" customFormat="1" ht="15" customHeight="1">
      <c r="B7" s="219"/>
      <c r="C7" s="342" t="s">
        <v>888</v>
      </c>
      <c r="D7" s="342"/>
      <c r="E7" s="342"/>
      <c r="F7" s="342"/>
      <c r="G7" s="342"/>
      <c r="H7" s="342"/>
      <c r="I7" s="342"/>
      <c r="J7" s="342"/>
      <c r="K7" s="216"/>
    </row>
    <row r="8" spans="2:11" s="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pans="2:11" s="1" customFormat="1" ht="15" customHeight="1">
      <c r="B9" s="219"/>
      <c r="C9" s="342" t="s">
        <v>889</v>
      </c>
      <c r="D9" s="342"/>
      <c r="E9" s="342"/>
      <c r="F9" s="342"/>
      <c r="G9" s="342"/>
      <c r="H9" s="342"/>
      <c r="I9" s="342"/>
      <c r="J9" s="342"/>
      <c r="K9" s="216"/>
    </row>
    <row r="10" spans="2:11" s="1" customFormat="1" ht="15" customHeight="1">
      <c r="B10" s="219"/>
      <c r="C10" s="218"/>
      <c r="D10" s="342" t="s">
        <v>890</v>
      </c>
      <c r="E10" s="342"/>
      <c r="F10" s="342"/>
      <c r="G10" s="342"/>
      <c r="H10" s="342"/>
      <c r="I10" s="342"/>
      <c r="J10" s="342"/>
      <c r="K10" s="216"/>
    </row>
    <row r="11" spans="2:11" s="1" customFormat="1" ht="15" customHeight="1">
      <c r="B11" s="219"/>
      <c r="C11" s="220"/>
      <c r="D11" s="342" t="s">
        <v>891</v>
      </c>
      <c r="E11" s="342"/>
      <c r="F11" s="342"/>
      <c r="G11" s="342"/>
      <c r="H11" s="342"/>
      <c r="I11" s="342"/>
      <c r="J11" s="342"/>
      <c r="K11" s="216"/>
    </row>
    <row r="12" spans="2:11" s="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pans="2:11" s="1" customFormat="1" ht="15" customHeight="1">
      <c r="B13" s="219"/>
      <c r="C13" s="220"/>
      <c r="D13" s="221" t="s">
        <v>892</v>
      </c>
      <c r="E13" s="218"/>
      <c r="F13" s="218"/>
      <c r="G13" s="218"/>
      <c r="H13" s="218"/>
      <c r="I13" s="218"/>
      <c r="J13" s="218"/>
      <c r="K13" s="216"/>
    </row>
    <row r="14" spans="2:11" s="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pans="2:11" s="1" customFormat="1" ht="15" customHeight="1">
      <c r="B15" s="219"/>
      <c r="C15" s="220"/>
      <c r="D15" s="342" t="s">
        <v>893</v>
      </c>
      <c r="E15" s="342"/>
      <c r="F15" s="342"/>
      <c r="G15" s="342"/>
      <c r="H15" s="342"/>
      <c r="I15" s="342"/>
      <c r="J15" s="342"/>
      <c r="K15" s="216"/>
    </row>
    <row r="16" spans="2:11" s="1" customFormat="1" ht="15" customHeight="1">
      <c r="B16" s="219"/>
      <c r="C16" s="220"/>
      <c r="D16" s="342" t="s">
        <v>894</v>
      </c>
      <c r="E16" s="342"/>
      <c r="F16" s="342"/>
      <c r="G16" s="342"/>
      <c r="H16" s="342"/>
      <c r="I16" s="342"/>
      <c r="J16" s="342"/>
      <c r="K16" s="216"/>
    </row>
    <row r="17" spans="2:11" s="1" customFormat="1" ht="15" customHeight="1">
      <c r="B17" s="219"/>
      <c r="C17" s="220"/>
      <c r="D17" s="342" t="s">
        <v>895</v>
      </c>
      <c r="E17" s="342"/>
      <c r="F17" s="342"/>
      <c r="G17" s="342"/>
      <c r="H17" s="342"/>
      <c r="I17" s="342"/>
      <c r="J17" s="342"/>
      <c r="K17" s="216"/>
    </row>
    <row r="18" spans="2:11" s="1" customFormat="1" ht="15" customHeight="1">
      <c r="B18" s="219"/>
      <c r="C18" s="220"/>
      <c r="D18" s="220"/>
      <c r="E18" s="222" t="s">
        <v>75</v>
      </c>
      <c r="F18" s="342" t="s">
        <v>896</v>
      </c>
      <c r="G18" s="342"/>
      <c r="H18" s="342"/>
      <c r="I18" s="342"/>
      <c r="J18" s="342"/>
      <c r="K18" s="216"/>
    </row>
    <row r="19" spans="2:11" s="1" customFormat="1" ht="15" customHeight="1">
      <c r="B19" s="219"/>
      <c r="C19" s="220"/>
      <c r="D19" s="220"/>
      <c r="E19" s="222" t="s">
        <v>897</v>
      </c>
      <c r="F19" s="342" t="s">
        <v>898</v>
      </c>
      <c r="G19" s="342"/>
      <c r="H19" s="342"/>
      <c r="I19" s="342"/>
      <c r="J19" s="342"/>
      <c r="K19" s="216"/>
    </row>
    <row r="20" spans="2:11" s="1" customFormat="1" ht="15" customHeight="1">
      <c r="B20" s="219"/>
      <c r="C20" s="220"/>
      <c r="D20" s="220"/>
      <c r="E20" s="222" t="s">
        <v>899</v>
      </c>
      <c r="F20" s="342" t="s">
        <v>900</v>
      </c>
      <c r="G20" s="342"/>
      <c r="H20" s="342"/>
      <c r="I20" s="342"/>
      <c r="J20" s="342"/>
      <c r="K20" s="216"/>
    </row>
    <row r="21" spans="2:11" s="1" customFormat="1" ht="15" customHeight="1">
      <c r="B21" s="219"/>
      <c r="C21" s="220"/>
      <c r="D21" s="220"/>
      <c r="E21" s="222" t="s">
        <v>901</v>
      </c>
      <c r="F21" s="342" t="s">
        <v>80</v>
      </c>
      <c r="G21" s="342"/>
      <c r="H21" s="342"/>
      <c r="I21" s="342"/>
      <c r="J21" s="342"/>
      <c r="K21" s="216"/>
    </row>
    <row r="22" spans="2:11" s="1" customFormat="1" ht="15" customHeight="1">
      <c r="B22" s="219"/>
      <c r="C22" s="220"/>
      <c r="D22" s="220"/>
      <c r="E22" s="222" t="s">
        <v>902</v>
      </c>
      <c r="F22" s="342" t="s">
        <v>903</v>
      </c>
      <c r="G22" s="342"/>
      <c r="H22" s="342"/>
      <c r="I22" s="342"/>
      <c r="J22" s="342"/>
      <c r="K22" s="216"/>
    </row>
    <row r="23" spans="2:11" s="1" customFormat="1" ht="15" customHeight="1">
      <c r="B23" s="219"/>
      <c r="C23" s="220"/>
      <c r="D23" s="220"/>
      <c r="E23" s="222" t="s">
        <v>904</v>
      </c>
      <c r="F23" s="342" t="s">
        <v>905</v>
      </c>
      <c r="G23" s="342"/>
      <c r="H23" s="342"/>
      <c r="I23" s="342"/>
      <c r="J23" s="342"/>
      <c r="K23" s="216"/>
    </row>
    <row r="24" spans="2:11" s="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pans="2:11" s="1" customFormat="1" ht="15" customHeight="1">
      <c r="B25" s="219"/>
      <c r="C25" s="342" t="s">
        <v>906</v>
      </c>
      <c r="D25" s="342"/>
      <c r="E25" s="342"/>
      <c r="F25" s="342"/>
      <c r="G25" s="342"/>
      <c r="H25" s="342"/>
      <c r="I25" s="342"/>
      <c r="J25" s="342"/>
      <c r="K25" s="216"/>
    </row>
    <row r="26" spans="2:11" s="1" customFormat="1" ht="15" customHeight="1">
      <c r="B26" s="219"/>
      <c r="C26" s="342" t="s">
        <v>907</v>
      </c>
      <c r="D26" s="342"/>
      <c r="E26" s="342"/>
      <c r="F26" s="342"/>
      <c r="G26" s="342"/>
      <c r="H26" s="342"/>
      <c r="I26" s="342"/>
      <c r="J26" s="342"/>
      <c r="K26" s="216"/>
    </row>
    <row r="27" spans="2:11" s="1" customFormat="1" ht="15" customHeight="1">
      <c r="B27" s="219"/>
      <c r="C27" s="218"/>
      <c r="D27" s="342" t="s">
        <v>908</v>
      </c>
      <c r="E27" s="342"/>
      <c r="F27" s="342"/>
      <c r="G27" s="342"/>
      <c r="H27" s="342"/>
      <c r="I27" s="342"/>
      <c r="J27" s="342"/>
      <c r="K27" s="216"/>
    </row>
    <row r="28" spans="2:11" s="1" customFormat="1" ht="15" customHeight="1">
      <c r="B28" s="219"/>
      <c r="C28" s="220"/>
      <c r="D28" s="342" t="s">
        <v>909</v>
      </c>
      <c r="E28" s="342"/>
      <c r="F28" s="342"/>
      <c r="G28" s="342"/>
      <c r="H28" s="342"/>
      <c r="I28" s="342"/>
      <c r="J28" s="342"/>
      <c r="K28" s="216"/>
    </row>
    <row r="29" spans="2:11" s="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pans="2:11" s="1" customFormat="1" ht="15" customHeight="1">
      <c r="B30" s="219"/>
      <c r="C30" s="220"/>
      <c r="D30" s="342" t="s">
        <v>910</v>
      </c>
      <c r="E30" s="342"/>
      <c r="F30" s="342"/>
      <c r="G30" s="342"/>
      <c r="H30" s="342"/>
      <c r="I30" s="342"/>
      <c r="J30" s="342"/>
      <c r="K30" s="216"/>
    </row>
    <row r="31" spans="2:11" s="1" customFormat="1" ht="15" customHeight="1">
      <c r="B31" s="219"/>
      <c r="C31" s="220"/>
      <c r="D31" s="342" t="s">
        <v>911</v>
      </c>
      <c r="E31" s="342"/>
      <c r="F31" s="342"/>
      <c r="G31" s="342"/>
      <c r="H31" s="342"/>
      <c r="I31" s="342"/>
      <c r="J31" s="342"/>
      <c r="K31" s="216"/>
    </row>
    <row r="32" spans="2:11" s="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pans="2:11" s="1" customFormat="1" ht="15" customHeight="1">
      <c r="B33" s="219"/>
      <c r="C33" s="220"/>
      <c r="D33" s="342" t="s">
        <v>912</v>
      </c>
      <c r="E33" s="342"/>
      <c r="F33" s="342"/>
      <c r="G33" s="342"/>
      <c r="H33" s="342"/>
      <c r="I33" s="342"/>
      <c r="J33" s="342"/>
      <c r="K33" s="216"/>
    </row>
    <row r="34" spans="2:11" s="1" customFormat="1" ht="15" customHeight="1">
      <c r="B34" s="219"/>
      <c r="C34" s="220"/>
      <c r="D34" s="342" t="s">
        <v>913</v>
      </c>
      <c r="E34" s="342"/>
      <c r="F34" s="342"/>
      <c r="G34" s="342"/>
      <c r="H34" s="342"/>
      <c r="I34" s="342"/>
      <c r="J34" s="342"/>
      <c r="K34" s="216"/>
    </row>
    <row r="35" spans="2:11" s="1" customFormat="1" ht="15" customHeight="1">
      <c r="B35" s="219"/>
      <c r="C35" s="220"/>
      <c r="D35" s="342" t="s">
        <v>914</v>
      </c>
      <c r="E35" s="342"/>
      <c r="F35" s="342"/>
      <c r="G35" s="342"/>
      <c r="H35" s="342"/>
      <c r="I35" s="342"/>
      <c r="J35" s="342"/>
      <c r="K35" s="216"/>
    </row>
    <row r="36" spans="2:11" s="1" customFormat="1" ht="15" customHeight="1">
      <c r="B36" s="219"/>
      <c r="C36" s="220"/>
      <c r="D36" s="218"/>
      <c r="E36" s="221" t="s">
        <v>90</v>
      </c>
      <c r="F36" s="218"/>
      <c r="G36" s="342" t="s">
        <v>915</v>
      </c>
      <c r="H36" s="342"/>
      <c r="I36" s="342"/>
      <c r="J36" s="342"/>
      <c r="K36" s="216"/>
    </row>
    <row r="37" spans="2:11" s="1" customFormat="1" ht="30.75" customHeight="1">
      <c r="B37" s="219"/>
      <c r="C37" s="220"/>
      <c r="D37" s="218"/>
      <c r="E37" s="221" t="s">
        <v>916</v>
      </c>
      <c r="F37" s="218"/>
      <c r="G37" s="342" t="s">
        <v>917</v>
      </c>
      <c r="H37" s="342"/>
      <c r="I37" s="342"/>
      <c r="J37" s="342"/>
      <c r="K37" s="216"/>
    </row>
    <row r="38" spans="2:11" s="1" customFormat="1" ht="15" customHeight="1">
      <c r="B38" s="219"/>
      <c r="C38" s="220"/>
      <c r="D38" s="218"/>
      <c r="E38" s="221" t="s">
        <v>50</v>
      </c>
      <c r="F38" s="218"/>
      <c r="G38" s="342" t="s">
        <v>918</v>
      </c>
      <c r="H38" s="342"/>
      <c r="I38" s="342"/>
      <c r="J38" s="342"/>
      <c r="K38" s="216"/>
    </row>
    <row r="39" spans="2:11" s="1" customFormat="1" ht="15" customHeight="1">
      <c r="B39" s="219"/>
      <c r="C39" s="220"/>
      <c r="D39" s="218"/>
      <c r="E39" s="221" t="s">
        <v>51</v>
      </c>
      <c r="F39" s="218"/>
      <c r="G39" s="342" t="s">
        <v>919</v>
      </c>
      <c r="H39" s="342"/>
      <c r="I39" s="342"/>
      <c r="J39" s="342"/>
      <c r="K39" s="216"/>
    </row>
    <row r="40" spans="2:11" s="1" customFormat="1" ht="15" customHeight="1">
      <c r="B40" s="219"/>
      <c r="C40" s="220"/>
      <c r="D40" s="218"/>
      <c r="E40" s="221" t="s">
        <v>91</v>
      </c>
      <c r="F40" s="218"/>
      <c r="G40" s="342" t="s">
        <v>920</v>
      </c>
      <c r="H40" s="342"/>
      <c r="I40" s="342"/>
      <c r="J40" s="342"/>
      <c r="K40" s="216"/>
    </row>
    <row r="41" spans="2:11" s="1" customFormat="1" ht="15" customHeight="1">
      <c r="B41" s="219"/>
      <c r="C41" s="220"/>
      <c r="D41" s="218"/>
      <c r="E41" s="221" t="s">
        <v>92</v>
      </c>
      <c r="F41" s="218"/>
      <c r="G41" s="342" t="s">
        <v>921</v>
      </c>
      <c r="H41" s="342"/>
      <c r="I41" s="342"/>
      <c r="J41" s="342"/>
      <c r="K41" s="216"/>
    </row>
    <row r="42" spans="2:11" s="1" customFormat="1" ht="15" customHeight="1">
      <c r="B42" s="219"/>
      <c r="C42" s="220"/>
      <c r="D42" s="218"/>
      <c r="E42" s="221" t="s">
        <v>922</v>
      </c>
      <c r="F42" s="218"/>
      <c r="G42" s="342" t="s">
        <v>923</v>
      </c>
      <c r="H42" s="342"/>
      <c r="I42" s="342"/>
      <c r="J42" s="342"/>
      <c r="K42" s="216"/>
    </row>
    <row r="43" spans="2:11" s="1" customFormat="1" ht="15" customHeight="1">
      <c r="B43" s="219"/>
      <c r="C43" s="220"/>
      <c r="D43" s="218"/>
      <c r="E43" s="221"/>
      <c r="F43" s="218"/>
      <c r="G43" s="342" t="s">
        <v>924</v>
      </c>
      <c r="H43" s="342"/>
      <c r="I43" s="342"/>
      <c r="J43" s="342"/>
      <c r="K43" s="216"/>
    </row>
    <row r="44" spans="2:11" s="1" customFormat="1" ht="15" customHeight="1">
      <c r="B44" s="219"/>
      <c r="C44" s="220"/>
      <c r="D44" s="218"/>
      <c r="E44" s="221" t="s">
        <v>925</v>
      </c>
      <c r="F44" s="218"/>
      <c r="G44" s="342" t="s">
        <v>926</v>
      </c>
      <c r="H44" s="342"/>
      <c r="I44" s="342"/>
      <c r="J44" s="342"/>
      <c r="K44" s="216"/>
    </row>
    <row r="45" spans="2:11" s="1" customFormat="1" ht="15" customHeight="1">
      <c r="B45" s="219"/>
      <c r="C45" s="220"/>
      <c r="D45" s="218"/>
      <c r="E45" s="221" t="s">
        <v>94</v>
      </c>
      <c r="F45" s="218"/>
      <c r="G45" s="342" t="s">
        <v>927</v>
      </c>
      <c r="H45" s="342"/>
      <c r="I45" s="342"/>
      <c r="J45" s="342"/>
      <c r="K45" s="216"/>
    </row>
    <row r="46" spans="2:11" s="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pans="2:11" s="1" customFormat="1" ht="15" customHeight="1">
      <c r="B47" s="219"/>
      <c r="C47" s="220"/>
      <c r="D47" s="342" t="s">
        <v>928</v>
      </c>
      <c r="E47" s="342"/>
      <c r="F47" s="342"/>
      <c r="G47" s="342"/>
      <c r="H47" s="342"/>
      <c r="I47" s="342"/>
      <c r="J47" s="342"/>
      <c r="K47" s="216"/>
    </row>
    <row r="48" spans="2:11" s="1" customFormat="1" ht="15" customHeight="1">
      <c r="B48" s="219"/>
      <c r="C48" s="220"/>
      <c r="D48" s="220"/>
      <c r="E48" s="342" t="s">
        <v>929</v>
      </c>
      <c r="F48" s="342"/>
      <c r="G48" s="342"/>
      <c r="H48" s="342"/>
      <c r="I48" s="342"/>
      <c r="J48" s="342"/>
      <c r="K48" s="216"/>
    </row>
    <row r="49" spans="2:11" s="1" customFormat="1" ht="15" customHeight="1">
      <c r="B49" s="219"/>
      <c r="C49" s="220"/>
      <c r="D49" s="220"/>
      <c r="E49" s="342" t="s">
        <v>930</v>
      </c>
      <c r="F49" s="342"/>
      <c r="G49" s="342"/>
      <c r="H49" s="342"/>
      <c r="I49" s="342"/>
      <c r="J49" s="342"/>
      <c r="K49" s="216"/>
    </row>
    <row r="50" spans="2:11" s="1" customFormat="1" ht="15" customHeight="1">
      <c r="B50" s="219"/>
      <c r="C50" s="220"/>
      <c r="D50" s="220"/>
      <c r="E50" s="342" t="s">
        <v>931</v>
      </c>
      <c r="F50" s="342"/>
      <c r="G50" s="342"/>
      <c r="H50" s="342"/>
      <c r="I50" s="342"/>
      <c r="J50" s="342"/>
      <c r="K50" s="216"/>
    </row>
    <row r="51" spans="2:11" s="1" customFormat="1" ht="15" customHeight="1">
      <c r="B51" s="219"/>
      <c r="C51" s="220"/>
      <c r="D51" s="342" t="s">
        <v>932</v>
      </c>
      <c r="E51" s="342"/>
      <c r="F51" s="342"/>
      <c r="G51" s="342"/>
      <c r="H51" s="342"/>
      <c r="I51" s="342"/>
      <c r="J51" s="342"/>
      <c r="K51" s="216"/>
    </row>
    <row r="52" spans="2:11" s="1" customFormat="1" ht="25.5" customHeight="1">
      <c r="B52" s="215"/>
      <c r="C52" s="344" t="s">
        <v>933</v>
      </c>
      <c r="D52" s="344"/>
      <c r="E52" s="344"/>
      <c r="F52" s="344"/>
      <c r="G52" s="344"/>
      <c r="H52" s="344"/>
      <c r="I52" s="344"/>
      <c r="J52" s="344"/>
      <c r="K52" s="216"/>
    </row>
    <row r="53" spans="2:11" s="1" customFormat="1" ht="5.25" customHeight="1">
      <c r="B53" s="215"/>
      <c r="C53" s="217"/>
      <c r="D53" s="217"/>
      <c r="E53" s="217"/>
      <c r="F53" s="217"/>
      <c r="G53" s="217"/>
      <c r="H53" s="217"/>
      <c r="I53" s="217"/>
      <c r="J53" s="217"/>
      <c r="K53" s="216"/>
    </row>
    <row r="54" spans="2:11" s="1" customFormat="1" ht="15" customHeight="1">
      <c r="B54" s="215"/>
      <c r="C54" s="342" t="s">
        <v>934</v>
      </c>
      <c r="D54" s="342"/>
      <c r="E54" s="342"/>
      <c r="F54" s="342"/>
      <c r="G54" s="342"/>
      <c r="H54" s="342"/>
      <c r="I54" s="342"/>
      <c r="J54" s="342"/>
      <c r="K54" s="216"/>
    </row>
    <row r="55" spans="2:11" s="1" customFormat="1" ht="15" customHeight="1">
      <c r="B55" s="215"/>
      <c r="C55" s="342" t="s">
        <v>935</v>
      </c>
      <c r="D55" s="342"/>
      <c r="E55" s="342"/>
      <c r="F55" s="342"/>
      <c r="G55" s="342"/>
      <c r="H55" s="342"/>
      <c r="I55" s="342"/>
      <c r="J55" s="342"/>
      <c r="K55" s="216"/>
    </row>
    <row r="56" spans="2:11" s="1" customFormat="1" ht="12.75" customHeight="1">
      <c r="B56" s="215"/>
      <c r="C56" s="218"/>
      <c r="D56" s="218"/>
      <c r="E56" s="218"/>
      <c r="F56" s="218"/>
      <c r="G56" s="218"/>
      <c r="H56" s="218"/>
      <c r="I56" s="218"/>
      <c r="J56" s="218"/>
      <c r="K56" s="216"/>
    </row>
    <row r="57" spans="2:11" s="1" customFormat="1" ht="15" customHeight="1">
      <c r="B57" s="215"/>
      <c r="C57" s="342" t="s">
        <v>936</v>
      </c>
      <c r="D57" s="342"/>
      <c r="E57" s="342"/>
      <c r="F57" s="342"/>
      <c r="G57" s="342"/>
      <c r="H57" s="342"/>
      <c r="I57" s="342"/>
      <c r="J57" s="342"/>
      <c r="K57" s="216"/>
    </row>
    <row r="58" spans="2:11" s="1" customFormat="1" ht="15" customHeight="1">
      <c r="B58" s="215"/>
      <c r="C58" s="220"/>
      <c r="D58" s="342" t="s">
        <v>937</v>
      </c>
      <c r="E58" s="342"/>
      <c r="F58" s="342"/>
      <c r="G58" s="342"/>
      <c r="H58" s="342"/>
      <c r="I58" s="342"/>
      <c r="J58" s="342"/>
      <c r="K58" s="216"/>
    </row>
    <row r="59" spans="2:11" s="1" customFormat="1" ht="15" customHeight="1">
      <c r="B59" s="215"/>
      <c r="C59" s="220"/>
      <c r="D59" s="342" t="s">
        <v>938</v>
      </c>
      <c r="E59" s="342"/>
      <c r="F59" s="342"/>
      <c r="G59" s="342"/>
      <c r="H59" s="342"/>
      <c r="I59" s="342"/>
      <c r="J59" s="342"/>
      <c r="K59" s="216"/>
    </row>
    <row r="60" spans="2:11" s="1" customFormat="1" ht="15" customHeight="1">
      <c r="B60" s="215"/>
      <c r="C60" s="220"/>
      <c r="D60" s="342" t="s">
        <v>939</v>
      </c>
      <c r="E60" s="342"/>
      <c r="F60" s="342"/>
      <c r="G60" s="342"/>
      <c r="H60" s="342"/>
      <c r="I60" s="342"/>
      <c r="J60" s="342"/>
      <c r="K60" s="216"/>
    </row>
    <row r="61" spans="2:11" s="1" customFormat="1" ht="15" customHeight="1">
      <c r="B61" s="215"/>
      <c r="C61" s="220"/>
      <c r="D61" s="342" t="s">
        <v>940</v>
      </c>
      <c r="E61" s="342"/>
      <c r="F61" s="342"/>
      <c r="G61" s="342"/>
      <c r="H61" s="342"/>
      <c r="I61" s="342"/>
      <c r="J61" s="342"/>
      <c r="K61" s="216"/>
    </row>
    <row r="62" spans="2:11" s="1" customFormat="1" ht="15" customHeight="1">
      <c r="B62" s="215"/>
      <c r="C62" s="220"/>
      <c r="D62" s="343" t="s">
        <v>941</v>
      </c>
      <c r="E62" s="343"/>
      <c r="F62" s="343"/>
      <c r="G62" s="343"/>
      <c r="H62" s="343"/>
      <c r="I62" s="343"/>
      <c r="J62" s="343"/>
      <c r="K62" s="216"/>
    </row>
    <row r="63" spans="2:11" s="1" customFormat="1" ht="15" customHeight="1">
      <c r="B63" s="215"/>
      <c r="C63" s="220"/>
      <c r="D63" s="342" t="s">
        <v>942</v>
      </c>
      <c r="E63" s="342"/>
      <c r="F63" s="342"/>
      <c r="G63" s="342"/>
      <c r="H63" s="342"/>
      <c r="I63" s="342"/>
      <c r="J63" s="342"/>
      <c r="K63" s="216"/>
    </row>
    <row r="64" spans="2:11" s="1" customFormat="1" ht="12.75" customHeight="1">
      <c r="B64" s="215"/>
      <c r="C64" s="220"/>
      <c r="D64" s="220"/>
      <c r="E64" s="223"/>
      <c r="F64" s="220"/>
      <c r="G64" s="220"/>
      <c r="H64" s="220"/>
      <c r="I64" s="220"/>
      <c r="J64" s="220"/>
      <c r="K64" s="216"/>
    </row>
    <row r="65" spans="2:11" s="1" customFormat="1" ht="15" customHeight="1">
      <c r="B65" s="215"/>
      <c r="C65" s="220"/>
      <c r="D65" s="342" t="s">
        <v>943</v>
      </c>
      <c r="E65" s="342"/>
      <c r="F65" s="342"/>
      <c r="G65" s="342"/>
      <c r="H65" s="342"/>
      <c r="I65" s="342"/>
      <c r="J65" s="342"/>
      <c r="K65" s="216"/>
    </row>
    <row r="66" spans="2:11" s="1" customFormat="1" ht="15" customHeight="1">
      <c r="B66" s="215"/>
      <c r="C66" s="220"/>
      <c r="D66" s="343" t="s">
        <v>944</v>
      </c>
      <c r="E66" s="343"/>
      <c r="F66" s="343"/>
      <c r="G66" s="343"/>
      <c r="H66" s="343"/>
      <c r="I66" s="343"/>
      <c r="J66" s="343"/>
      <c r="K66" s="216"/>
    </row>
    <row r="67" spans="2:11" s="1" customFormat="1" ht="15" customHeight="1">
      <c r="B67" s="215"/>
      <c r="C67" s="220"/>
      <c r="D67" s="342" t="s">
        <v>945</v>
      </c>
      <c r="E67" s="342"/>
      <c r="F67" s="342"/>
      <c r="G67" s="342"/>
      <c r="H67" s="342"/>
      <c r="I67" s="342"/>
      <c r="J67" s="342"/>
      <c r="K67" s="216"/>
    </row>
    <row r="68" spans="2:11" s="1" customFormat="1" ht="15" customHeight="1">
      <c r="B68" s="215"/>
      <c r="C68" s="220"/>
      <c r="D68" s="342" t="s">
        <v>946</v>
      </c>
      <c r="E68" s="342"/>
      <c r="F68" s="342"/>
      <c r="G68" s="342"/>
      <c r="H68" s="342"/>
      <c r="I68" s="342"/>
      <c r="J68" s="342"/>
      <c r="K68" s="216"/>
    </row>
    <row r="69" spans="2:11" s="1" customFormat="1" ht="15" customHeight="1">
      <c r="B69" s="215"/>
      <c r="C69" s="220"/>
      <c r="D69" s="342" t="s">
        <v>947</v>
      </c>
      <c r="E69" s="342"/>
      <c r="F69" s="342"/>
      <c r="G69" s="342"/>
      <c r="H69" s="342"/>
      <c r="I69" s="342"/>
      <c r="J69" s="342"/>
      <c r="K69" s="216"/>
    </row>
    <row r="70" spans="2:11" s="1" customFormat="1" ht="15" customHeight="1">
      <c r="B70" s="215"/>
      <c r="C70" s="220"/>
      <c r="D70" s="342" t="s">
        <v>948</v>
      </c>
      <c r="E70" s="342"/>
      <c r="F70" s="342"/>
      <c r="G70" s="342"/>
      <c r="H70" s="342"/>
      <c r="I70" s="342"/>
      <c r="J70" s="342"/>
      <c r="K70" s="216"/>
    </row>
    <row r="71" spans="2:11" s="1" customFormat="1" ht="12.75" customHeight="1">
      <c r="B71" s="224"/>
      <c r="C71" s="225"/>
      <c r="D71" s="225"/>
      <c r="E71" s="225"/>
      <c r="F71" s="225"/>
      <c r="G71" s="225"/>
      <c r="H71" s="225"/>
      <c r="I71" s="225"/>
      <c r="J71" s="225"/>
      <c r="K71" s="226"/>
    </row>
    <row r="72" spans="2:11" s="1" customFormat="1" ht="18.75" customHeight="1">
      <c r="B72" s="227"/>
      <c r="C72" s="227"/>
      <c r="D72" s="227"/>
      <c r="E72" s="227"/>
      <c r="F72" s="227"/>
      <c r="G72" s="227"/>
      <c r="H72" s="227"/>
      <c r="I72" s="227"/>
      <c r="J72" s="227"/>
      <c r="K72" s="228"/>
    </row>
    <row r="73" spans="2:11" s="1" customFormat="1" ht="18.75" customHeight="1">
      <c r="B73" s="228"/>
      <c r="C73" s="228"/>
      <c r="D73" s="228"/>
      <c r="E73" s="228"/>
      <c r="F73" s="228"/>
      <c r="G73" s="228"/>
      <c r="H73" s="228"/>
      <c r="I73" s="228"/>
      <c r="J73" s="228"/>
      <c r="K73" s="228"/>
    </row>
    <row r="74" spans="2:11" s="1" customFormat="1" ht="7.5" customHeight="1">
      <c r="B74" s="229"/>
      <c r="C74" s="230"/>
      <c r="D74" s="230"/>
      <c r="E74" s="230"/>
      <c r="F74" s="230"/>
      <c r="G74" s="230"/>
      <c r="H74" s="230"/>
      <c r="I74" s="230"/>
      <c r="J74" s="230"/>
      <c r="K74" s="231"/>
    </row>
    <row r="75" spans="2:11" s="1" customFormat="1" ht="45" customHeight="1">
      <c r="B75" s="232"/>
      <c r="C75" s="341" t="s">
        <v>949</v>
      </c>
      <c r="D75" s="341"/>
      <c r="E75" s="341"/>
      <c r="F75" s="341"/>
      <c r="G75" s="341"/>
      <c r="H75" s="341"/>
      <c r="I75" s="341"/>
      <c r="J75" s="341"/>
      <c r="K75" s="233"/>
    </row>
    <row r="76" spans="2:11" s="1" customFormat="1" ht="17.25" customHeight="1">
      <c r="B76" s="232"/>
      <c r="C76" s="234" t="s">
        <v>950</v>
      </c>
      <c r="D76" s="234"/>
      <c r="E76" s="234"/>
      <c r="F76" s="234" t="s">
        <v>951</v>
      </c>
      <c r="G76" s="235"/>
      <c r="H76" s="234" t="s">
        <v>51</v>
      </c>
      <c r="I76" s="234" t="s">
        <v>54</v>
      </c>
      <c r="J76" s="234" t="s">
        <v>952</v>
      </c>
      <c r="K76" s="233"/>
    </row>
    <row r="77" spans="2:11" s="1" customFormat="1" ht="17.25" customHeight="1">
      <c r="B77" s="232"/>
      <c r="C77" s="236" t="s">
        <v>953</v>
      </c>
      <c r="D77" s="236"/>
      <c r="E77" s="236"/>
      <c r="F77" s="237" t="s">
        <v>954</v>
      </c>
      <c r="G77" s="238"/>
      <c r="H77" s="236"/>
      <c r="I77" s="236"/>
      <c r="J77" s="236" t="s">
        <v>955</v>
      </c>
      <c r="K77" s="233"/>
    </row>
    <row r="78" spans="2:11" s="1" customFormat="1" ht="5.25" customHeight="1">
      <c r="B78" s="232"/>
      <c r="C78" s="239"/>
      <c r="D78" s="239"/>
      <c r="E78" s="239"/>
      <c r="F78" s="239"/>
      <c r="G78" s="240"/>
      <c r="H78" s="239"/>
      <c r="I78" s="239"/>
      <c r="J78" s="239"/>
      <c r="K78" s="233"/>
    </row>
    <row r="79" spans="2:11" s="1" customFormat="1" ht="15" customHeight="1">
      <c r="B79" s="232"/>
      <c r="C79" s="221" t="s">
        <v>50</v>
      </c>
      <c r="D79" s="239"/>
      <c r="E79" s="239"/>
      <c r="F79" s="241" t="s">
        <v>956</v>
      </c>
      <c r="G79" s="240"/>
      <c r="H79" s="221" t="s">
        <v>957</v>
      </c>
      <c r="I79" s="221" t="s">
        <v>958</v>
      </c>
      <c r="J79" s="221">
        <v>20</v>
      </c>
      <c r="K79" s="233"/>
    </row>
    <row r="80" spans="2:11" s="1" customFormat="1" ht="15" customHeight="1">
      <c r="B80" s="232"/>
      <c r="C80" s="221" t="s">
        <v>959</v>
      </c>
      <c r="D80" s="221"/>
      <c r="E80" s="221"/>
      <c r="F80" s="241" t="s">
        <v>956</v>
      </c>
      <c r="G80" s="240"/>
      <c r="H80" s="221" t="s">
        <v>960</v>
      </c>
      <c r="I80" s="221" t="s">
        <v>958</v>
      </c>
      <c r="J80" s="221">
        <v>120</v>
      </c>
      <c r="K80" s="233"/>
    </row>
    <row r="81" spans="2:11" s="1" customFormat="1" ht="15" customHeight="1">
      <c r="B81" s="242"/>
      <c r="C81" s="221" t="s">
        <v>961</v>
      </c>
      <c r="D81" s="221"/>
      <c r="E81" s="221"/>
      <c r="F81" s="241" t="s">
        <v>962</v>
      </c>
      <c r="G81" s="240"/>
      <c r="H81" s="221" t="s">
        <v>963</v>
      </c>
      <c r="I81" s="221" t="s">
        <v>958</v>
      </c>
      <c r="J81" s="221">
        <v>50</v>
      </c>
      <c r="K81" s="233"/>
    </row>
    <row r="82" spans="2:11" s="1" customFormat="1" ht="15" customHeight="1">
      <c r="B82" s="242"/>
      <c r="C82" s="221" t="s">
        <v>964</v>
      </c>
      <c r="D82" s="221"/>
      <c r="E82" s="221"/>
      <c r="F82" s="241" t="s">
        <v>956</v>
      </c>
      <c r="G82" s="240"/>
      <c r="H82" s="221" t="s">
        <v>965</v>
      </c>
      <c r="I82" s="221" t="s">
        <v>966</v>
      </c>
      <c r="J82" s="221"/>
      <c r="K82" s="233"/>
    </row>
    <row r="83" spans="2:11" s="1" customFormat="1" ht="15" customHeight="1">
      <c r="B83" s="242"/>
      <c r="C83" s="243" t="s">
        <v>967</v>
      </c>
      <c r="D83" s="243"/>
      <c r="E83" s="243"/>
      <c r="F83" s="244" t="s">
        <v>962</v>
      </c>
      <c r="G83" s="243"/>
      <c r="H83" s="243" t="s">
        <v>968</v>
      </c>
      <c r="I83" s="243" t="s">
        <v>958</v>
      </c>
      <c r="J83" s="243">
        <v>15</v>
      </c>
      <c r="K83" s="233"/>
    </row>
    <row r="84" spans="2:11" s="1" customFormat="1" ht="15" customHeight="1">
      <c r="B84" s="242"/>
      <c r="C84" s="243" t="s">
        <v>969</v>
      </c>
      <c r="D84" s="243"/>
      <c r="E84" s="243"/>
      <c r="F84" s="244" t="s">
        <v>962</v>
      </c>
      <c r="G84" s="243"/>
      <c r="H84" s="243" t="s">
        <v>970</v>
      </c>
      <c r="I84" s="243" t="s">
        <v>958</v>
      </c>
      <c r="J84" s="243">
        <v>15</v>
      </c>
      <c r="K84" s="233"/>
    </row>
    <row r="85" spans="2:11" s="1" customFormat="1" ht="15" customHeight="1">
      <c r="B85" s="242"/>
      <c r="C85" s="243" t="s">
        <v>971</v>
      </c>
      <c r="D85" s="243"/>
      <c r="E85" s="243"/>
      <c r="F85" s="244" t="s">
        <v>962</v>
      </c>
      <c r="G85" s="243"/>
      <c r="H85" s="243" t="s">
        <v>972</v>
      </c>
      <c r="I85" s="243" t="s">
        <v>958</v>
      </c>
      <c r="J85" s="243">
        <v>20</v>
      </c>
      <c r="K85" s="233"/>
    </row>
    <row r="86" spans="2:11" s="1" customFormat="1" ht="15" customHeight="1">
      <c r="B86" s="242"/>
      <c r="C86" s="243" t="s">
        <v>973</v>
      </c>
      <c r="D86" s="243"/>
      <c r="E86" s="243"/>
      <c r="F86" s="244" t="s">
        <v>962</v>
      </c>
      <c r="G86" s="243"/>
      <c r="H86" s="243" t="s">
        <v>974</v>
      </c>
      <c r="I86" s="243" t="s">
        <v>958</v>
      </c>
      <c r="J86" s="243">
        <v>20</v>
      </c>
      <c r="K86" s="233"/>
    </row>
    <row r="87" spans="2:11" s="1" customFormat="1" ht="15" customHeight="1">
      <c r="B87" s="242"/>
      <c r="C87" s="221" t="s">
        <v>975</v>
      </c>
      <c r="D87" s="221"/>
      <c r="E87" s="221"/>
      <c r="F87" s="241" t="s">
        <v>962</v>
      </c>
      <c r="G87" s="240"/>
      <c r="H87" s="221" t="s">
        <v>976</v>
      </c>
      <c r="I87" s="221" t="s">
        <v>958</v>
      </c>
      <c r="J87" s="221">
        <v>50</v>
      </c>
      <c r="K87" s="233"/>
    </row>
    <row r="88" spans="2:11" s="1" customFormat="1" ht="15" customHeight="1">
      <c r="B88" s="242"/>
      <c r="C88" s="221" t="s">
        <v>977</v>
      </c>
      <c r="D88" s="221"/>
      <c r="E88" s="221"/>
      <c r="F88" s="241" t="s">
        <v>962</v>
      </c>
      <c r="G88" s="240"/>
      <c r="H88" s="221" t="s">
        <v>978</v>
      </c>
      <c r="I88" s="221" t="s">
        <v>958</v>
      </c>
      <c r="J88" s="221">
        <v>20</v>
      </c>
      <c r="K88" s="233"/>
    </row>
    <row r="89" spans="2:11" s="1" customFormat="1" ht="15" customHeight="1">
      <c r="B89" s="242"/>
      <c r="C89" s="221" t="s">
        <v>979</v>
      </c>
      <c r="D89" s="221"/>
      <c r="E89" s="221"/>
      <c r="F89" s="241" t="s">
        <v>962</v>
      </c>
      <c r="G89" s="240"/>
      <c r="H89" s="221" t="s">
        <v>980</v>
      </c>
      <c r="I89" s="221" t="s">
        <v>958</v>
      </c>
      <c r="J89" s="221">
        <v>20</v>
      </c>
      <c r="K89" s="233"/>
    </row>
    <row r="90" spans="2:11" s="1" customFormat="1" ht="15" customHeight="1">
      <c r="B90" s="242"/>
      <c r="C90" s="221" t="s">
        <v>981</v>
      </c>
      <c r="D90" s="221"/>
      <c r="E90" s="221"/>
      <c r="F90" s="241" t="s">
        <v>962</v>
      </c>
      <c r="G90" s="240"/>
      <c r="H90" s="221" t="s">
        <v>982</v>
      </c>
      <c r="I90" s="221" t="s">
        <v>958</v>
      </c>
      <c r="J90" s="221">
        <v>50</v>
      </c>
      <c r="K90" s="233"/>
    </row>
    <row r="91" spans="2:11" s="1" customFormat="1" ht="15" customHeight="1">
      <c r="B91" s="242"/>
      <c r="C91" s="221" t="s">
        <v>983</v>
      </c>
      <c r="D91" s="221"/>
      <c r="E91" s="221"/>
      <c r="F91" s="241" t="s">
        <v>962</v>
      </c>
      <c r="G91" s="240"/>
      <c r="H91" s="221" t="s">
        <v>983</v>
      </c>
      <c r="I91" s="221" t="s">
        <v>958</v>
      </c>
      <c r="J91" s="221">
        <v>50</v>
      </c>
      <c r="K91" s="233"/>
    </row>
    <row r="92" spans="2:11" s="1" customFormat="1" ht="15" customHeight="1">
      <c r="B92" s="242"/>
      <c r="C92" s="221" t="s">
        <v>984</v>
      </c>
      <c r="D92" s="221"/>
      <c r="E92" s="221"/>
      <c r="F92" s="241" t="s">
        <v>962</v>
      </c>
      <c r="G92" s="240"/>
      <c r="H92" s="221" t="s">
        <v>985</v>
      </c>
      <c r="I92" s="221" t="s">
        <v>958</v>
      </c>
      <c r="J92" s="221">
        <v>255</v>
      </c>
      <c r="K92" s="233"/>
    </row>
    <row r="93" spans="2:11" s="1" customFormat="1" ht="15" customHeight="1">
      <c r="B93" s="242"/>
      <c r="C93" s="221" t="s">
        <v>986</v>
      </c>
      <c r="D93" s="221"/>
      <c r="E93" s="221"/>
      <c r="F93" s="241" t="s">
        <v>956</v>
      </c>
      <c r="G93" s="240"/>
      <c r="H93" s="221" t="s">
        <v>987</v>
      </c>
      <c r="I93" s="221" t="s">
        <v>988</v>
      </c>
      <c r="J93" s="221"/>
      <c r="K93" s="233"/>
    </row>
    <row r="94" spans="2:11" s="1" customFormat="1" ht="15" customHeight="1">
      <c r="B94" s="242"/>
      <c r="C94" s="221" t="s">
        <v>989</v>
      </c>
      <c r="D94" s="221"/>
      <c r="E94" s="221"/>
      <c r="F94" s="241" t="s">
        <v>956</v>
      </c>
      <c r="G94" s="240"/>
      <c r="H94" s="221" t="s">
        <v>990</v>
      </c>
      <c r="I94" s="221" t="s">
        <v>991</v>
      </c>
      <c r="J94" s="221"/>
      <c r="K94" s="233"/>
    </row>
    <row r="95" spans="2:11" s="1" customFormat="1" ht="15" customHeight="1">
      <c r="B95" s="242"/>
      <c r="C95" s="221" t="s">
        <v>992</v>
      </c>
      <c r="D95" s="221"/>
      <c r="E95" s="221"/>
      <c r="F95" s="241" t="s">
        <v>956</v>
      </c>
      <c r="G95" s="240"/>
      <c r="H95" s="221" t="s">
        <v>992</v>
      </c>
      <c r="I95" s="221" t="s">
        <v>991</v>
      </c>
      <c r="J95" s="221"/>
      <c r="K95" s="233"/>
    </row>
    <row r="96" spans="2:11" s="1" customFormat="1" ht="15" customHeight="1">
      <c r="B96" s="242"/>
      <c r="C96" s="221" t="s">
        <v>35</v>
      </c>
      <c r="D96" s="221"/>
      <c r="E96" s="221"/>
      <c r="F96" s="241" t="s">
        <v>956</v>
      </c>
      <c r="G96" s="240"/>
      <c r="H96" s="221" t="s">
        <v>993</v>
      </c>
      <c r="I96" s="221" t="s">
        <v>991</v>
      </c>
      <c r="J96" s="221"/>
      <c r="K96" s="233"/>
    </row>
    <row r="97" spans="2:11" s="1" customFormat="1" ht="15" customHeight="1">
      <c r="B97" s="242"/>
      <c r="C97" s="221" t="s">
        <v>45</v>
      </c>
      <c r="D97" s="221"/>
      <c r="E97" s="221"/>
      <c r="F97" s="241" t="s">
        <v>956</v>
      </c>
      <c r="G97" s="240"/>
      <c r="H97" s="221" t="s">
        <v>994</v>
      </c>
      <c r="I97" s="221" t="s">
        <v>991</v>
      </c>
      <c r="J97" s="221"/>
      <c r="K97" s="233"/>
    </row>
    <row r="98" spans="2:11" s="1" customFormat="1" ht="15" customHeight="1">
      <c r="B98" s="245"/>
      <c r="C98" s="246"/>
      <c r="D98" s="246"/>
      <c r="E98" s="246"/>
      <c r="F98" s="246"/>
      <c r="G98" s="246"/>
      <c r="H98" s="246"/>
      <c r="I98" s="246"/>
      <c r="J98" s="246"/>
      <c r="K98" s="247"/>
    </row>
    <row r="99" spans="2:11" s="1" customFormat="1" ht="18.7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48"/>
    </row>
    <row r="100" spans="2:11" s="1" customFormat="1" ht="18.75" customHeight="1"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</row>
    <row r="101" spans="2:11" s="1" customFormat="1" ht="7.5" customHeight="1">
      <c r="B101" s="229"/>
      <c r="C101" s="230"/>
      <c r="D101" s="230"/>
      <c r="E101" s="230"/>
      <c r="F101" s="230"/>
      <c r="G101" s="230"/>
      <c r="H101" s="230"/>
      <c r="I101" s="230"/>
      <c r="J101" s="230"/>
      <c r="K101" s="231"/>
    </row>
    <row r="102" spans="2:11" s="1" customFormat="1" ht="45" customHeight="1">
      <c r="B102" s="232"/>
      <c r="C102" s="341" t="s">
        <v>995</v>
      </c>
      <c r="D102" s="341"/>
      <c r="E102" s="341"/>
      <c r="F102" s="341"/>
      <c r="G102" s="341"/>
      <c r="H102" s="341"/>
      <c r="I102" s="341"/>
      <c r="J102" s="341"/>
      <c r="K102" s="233"/>
    </row>
    <row r="103" spans="2:11" s="1" customFormat="1" ht="17.25" customHeight="1">
      <c r="B103" s="232"/>
      <c r="C103" s="234" t="s">
        <v>950</v>
      </c>
      <c r="D103" s="234"/>
      <c r="E103" s="234"/>
      <c r="F103" s="234" t="s">
        <v>951</v>
      </c>
      <c r="G103" s="235"/>
      <c r="H103" s="234" t="s">
        <v>51</v>
      </c>
      <c r="I103" s="234" t="s">
        <v>54</v>
      </c>
      <c r="J103" s="234" t="s">
        <v>952</v>
      </c>
      <c r="K103" s="233"/>
    </row>
    <row r="104" spans="2:11" s="1" customFormat="1" ht="17.25" customHeight="1">
      <c r="B104" s="232"/>
      <c r="C104" s="236" t="s">
        <v>953</v>
      </c>
      <c r="D104" s="236"/>
      <c r="E104" s="236"/>
      <c r="F104" s="237" t="s">
        <v>954</v>
      </c>
      <c r="G104" s="238"/>
      <c r="H104" s="236"/>
      <c r="I104" s="236"/>
      <c r="J104" s="236" t="s">
        <v>955</v>
      </c>
      <c r="K104" s="233"/>
    </row>
    <row r="105" spans="2:11" s="1" customFormat="1" ht="5.25" customHeight="1">
      <c r="B105" s="232"/>
      <c r="C105" s="234"/>
      <c r="D105" s="234"/>
      <c r="E105" s="234"/>
      <c r="F105" s="234"/>
      <c r="G105" s="250"/>
      <c r="H105" s="234"/>
      <c r="I105" s="234"/>
      <c r="J105" s="234"/>
      <c r="K105" s="233"/>
    </row>
    <row r="106" spans="2:11" s="1" customFormat="1" ht="15" customHeight="1">
      <c r="B106" s="232"/>
      <c r="C106" s="221" t="s">
        <v>50</v>
      </c>
      <c r="D106" s="239"/>
      <c r="E106" s="239"/>
      <c r="F106" s="241" t="s">
        <v>956</v>
      </c>
      <c r="G106" s="250"/>
      <c r="H106" s="221" t="s">
        <v>996</v>
      </c>
      <c r="I106" s="221" t="s">
        <v>958</v>
      </c>
      <c r="J106" s="221">
        <v>20</v>
      </c>
      <c r="K106" s="233"/>
    </row>
    <row r="107" spans="2:11" s="1" customFormat="1" ht="15" customHeight="1">
      <c r="B107" s="232"/>
      <c r="C107" s="221" t="s">
        <v>959</v>
      </c>
      <c r="D107" s="221"/>
      <c r="E107" s="221"/>
      <c r="F107" s="241" t="s">
        <v>956</v>
      </c>
      <c r="G107" s="221"/>
      <c r="H107" s="221" t="s">
        <v>996</v>
      </c>
      <c r="I107" s="221" t="s">
        <v>958</v>
      </c>
      <c r="J107" s="221">
        <v>120</v>
      </c>
      <c r="K107" s="233"/>
    </row>
    <row r="108" spans="2:11" s="1" customFormat="1" ht="15" customHeight="1">
      <c r="B108" s="242"/>
      <c r="C108" s="221" t="s">
        <v>961</v>
      </c>
      <c r="D108" s="221"/>
      <c r="E108" s="221"/>
      <c r="F108" s="241" t="s">
        <v>962</v>
      </c>
      <c r="G108" s="221"/>
      <c r="H108" s="221" t="s">
        <v>996</v>
      </c>
      <c r="I108" s="221" t="s">
        <v>958</v>
      </c>
      <c r="J108" s="221">
        <v>50</v>
      </c>
      <c r="K108" s="233"/>
    </row>
    <row r="109" spans="2:11" s="1" customFormat="1" ht="15" customHeight="1">
      <c r="B109" s="242"/>
      <c r="C109" s="221" t="s">
        <v>964</v>
      </c>
      <c r="D109" s="221"/>
      <c r="E109" s="221"/>
      <c r="F109" s="241" t="s">
        <v>956</v>
      </c>
      <c r="G109" s="221"/>
      <c r="H109" s="221" t="s">
        <v>996</v>
      </c>
      <c r="I109" s="221" t="s">
        <v>966</v>
      </c>
      <c r="J109" s="221"/>
      <c r="K109" s="233"/>
    </row>
    <row r="110" spans="2:11" s="1" customFormat="1" ht="15" customHeight="1">
      <c r="B110" s="242"/>
      <c r="C110" s="221" t="s">
        <v>975</v>
      </c>
      <c r="D110" s="221"/>
      <c r="E110" s="221"/>
      <c r="F110" s="241" t="s">
        <v>962</v>
      </c>
      <c r="G110" s="221"/>
      <c r="H110" s="221" t="s">
        <v>996</v>
      </c>
      <c r="I110" s="221" t="s">
        <v>958</v>
      </c>
      <c r="J110" s="221">
        <v>50</v>
      </c>
      <c r="K110" s="233"/>
    </row>
    <row r="111" spans="2:11" s="1" customFormat="1" ht="15" customHeight="1">
      <c r="B111" s="242"/>
      <c r="C111" s="221" t="s">
        <v>983</v>
      </c>
      <c r="D111" s="221"/>
      <c r="E111" s="221"/>
      <c r="F111" s="241" t="s">
        <v>962</v>
      </c>
      <c r="G111" s="221"/>
      <c r="H111" s="221" t="s">
        <v>996</v>
      </c>
      <c r="I111" s="221" t="s">
        <v>958</v>
      </c>
      <c r="J111" s="221">
        <v>50</v>
      </c>
      <c r="K111" s="233"/>
    </row>
    <row r="112" spans="2:11" s="1" customFormat="1" ht="15" customHeight="1">
      <c r="B112" s="242"/>
      <c r="C112" s="221" t="s">
        <v>981</v>
      </c>
      <c r="D112" s="221"/>
      <c r="E112" s="221"/>
      <c r="F112" s="241" t="s">
        <v>962</v>
      </c>
      <c r="G112" s="221"/>
      <c r="H112" s="221" t="s">
        <v>996</v>
      </c>
      <c r="I112" s="221" t="s">
        <v>958</v>
      </c>
      <c r="J112" s="221">
        <v>50</v>
      </c>
      <c r="K112" s="233"/>
    </row>
    <row r="113" spans="2:11" s="1" customFormat="1" ht="15" customHeight="1">
      <c r="B113" s="242"/>
      <c r="C113" s="221" t="s">
        <v>50</v>
      </c>
      <c r="D113" s="221"/>
      <c r="E113" s="221"/>
      <c r="F113" s="241" t="s">
        <v>956</v>
      </c>
      <c r="G113" s="221"/>
      <c r="H113" s="221" t="s">
        <v>997</v>
      </c>
      <c r="I113" s="221" t="s">
        <v>958</v>
      </c>
      <c r="J113" s="221">
        <v>20</v>
      </c>
      <c r="K113" s="233"/>
    </row>
    <row r="114" spans="2:11" s="1" customFormat="1" ht="15" customHeight="1">
      <c r="B114" s="242"/>
      <c r="C114" s="221" t="s">
        <v>998</v>
      </c>
      <c r="D114" s="221"/>
      <c r="E114" s="221"/>
      <c r="F114" s="241" t="s">
        <v>956</v>
      </c>
      <c r="G114" s="221"/>
      <c r="H114" s="221" t="s">
        <v>999</v>
      </c>
      <c r="I114" s="221" t="s">
        <v>958</v>
      </c>
      <c r="J114" s="221">
        <v>120</v>
      </c>
      <c r="K114" s="233"/>
    </row>
    <row r="115" spans="2:11" s="1" customFormat="1" ht="15" customHeight="1">
      <c r="B115" s="242"/>
      <c r="C115" s="221" t="s">
        <v>35</v>
      </c>
      <c r="D115" s="221"/>
      <c r="E115" s="221"/>
      <c r="F115" s="241" t="s">
        <v>956</v>
      </c>
      <c r="G115" s="221"/>
      <c r="H115" s="221" t="s">
        <v>1000</v>
      </c>
      <c r="I115" s="221" t="s">
        <v>991</v>
      </c>
      <c r="J115" s="221"/>
      <c r="K115" s="233"/>
    </row>
    <row r="116" spans="2:11" s="1" customFormat="1" ht="15" customHeight="1">
      <c r="B116" s="242"/>
      <c r="C116" s="221" t="s">
        <v>45</v>
      </c>
      <c r="D116" s="221"/>
      <c r="E116" s="221"/>
      <c r="F116" s="241" t="s">
        <v>956</v>
      </c>
      <c r="G116" s="221"/>
      <c r="H116" s="221" t="s">
        <v>1001</v>
      </c>
      <c r="I116" s="221" t="s">
        <v>991</v>
      </c>
      <c r="J116" s="221"/>
      <c r="K116" s="233"/>
    </row>
    <row r="117" spans="2:11" s="1" customFormat="1" ht="15" customHeight="1">
      <c r="B117" s="242"/>
      <c r="C117" s="221" t="s">
        <v>54</v>
      </c>
      <c r="D117" s="221"/>
      <c r="E117" s="221"/>
      <c r="F117" s="241" t="s">
        <v>956</v>
      </c>
      <c r="G117" s="221"/>
      <c r="H117" s="221" t="s">
        <v>1002</v>
      </c>
      <c r="I117" s="221" t="s">
        <v>1003</v>
      </c>
      <c r="J117" s="221"/>
      <c r="K117" s="233"/>
    </row>
    <row r="118" spans="2:11" s="1" customFormat="1" ht="15" customHeight="1">
      <c r="B118" s="245"/>
      <c r="C118" s="251"/>
      <c r="D118" s="251"/>
      <c r="E118" s="251"/>
      <c r="F118" s="251"/>
      <c r="G118" s="251"/>
      <c r="H118" s="251"/>
      <c r="I118" s="251"/>
      <c r="J118" s="251"/>
      <c r="K118" s="247"/>
    </row>
    <row r="119" spans="2:11" s="1" customFormat="1" ht="18.75" customHeight="1">
      <c r="B119" s="252"/>
      <c r="C119" s="218"/>
      <c r="D119" s="218"/>
      <c r="E119" s="218"/>
      <c r="F119" s="253"/>
      <c r="G119" s="218"/>
      <c r="H119" s="218"/>
      <c r="I119" s="218"/>
      <c r="J119" s="218"/>
      <c r="K119" s="252"/>
    </row>
    <row r="120" spans="2:11" s="1" customFormat="1" ht="18.75" customHeight="1">
      <c r="B120" s="228"/>
      <c r="C120" s="228"/>
      <c r="D120" s="228"/>
      <c r="E120" s="228"/>
      <c r="F120" s="228"/>
      <c r="G120" s="228"/>
      <c r="H120" s="228"/>
      <c r="I120" s="228"/>
      <c r="J120" s="228"/>
      <c r="K120" s="228"/>
    </row>
    <row r="121" spans="2:11" s="1" customFormat="1" ht="7.5" customHeight="1">
      <c r="B121" s="254"/>
      <c r="C121" s="255"/>
      <c r="D121" s="255"/>
      <c r="E121" s="255"/>
      <c r="F121" s="255"/>
      <c r="G121" s="255"/>
      <c r="H121" s="255"/>
      <c r="I121" s="255"/>
      <c r="J121" s="255"/>
      <c r="K121" s="256"/>
    </row>
    <row r="122" spans="2:11" s="1" customFormat="1" ht="45" customHeight="1">
      <c r="B122" s="257"/>
      <c r="C122" s="340" t="s">
        <v>1004</v>
      </c>
      <c r="D122" s="340"/>
      <c r="E122" s="340"/>
      <c r="F122" s="340"/>
      <c r="G122" s="340"/>
      <c r="H122" s="340"/>
      <c r="I122" s="340"/>
      <c r="J122" s="340"/>
      <c r="K122" s="258"/>
    </row>
    <row r="123" spans="2:11" s="1" customFormat="1" ht="17.25" customHeight="1">
      <c r="B123" s="259"/>
      <c r="C123" s="234" t="s">
        <v>950</v>
      </c>
      <c r="D123" s="234"/>
      <c r="E123" s="234"/>
      <c r="F123" s="234" t="s">
        <v>951</v>
      </c>
      <c r="G123" s="235"/>
      <c r="H123" s="234" t="s">
        <v>51</v>
      </c>
      <c r="I123" s="234" t="s">
        <v>54</v>
      </c>
      <c r="J123" s="234" t="s">
        <v>952</v>
      </c>
      <c r="K123" s="260"/>
    </row>
    <row r="124" spans="2:11" s="1" customFormat="1" ht="17.25" customHeight="1">
      <c r="B124" s="259"/>
      <c r="C124" s="236" t="s">
        <v>953</v>
      </c>
      <c r="D124" s="236"/>
      <c r="E124" s="236"/>
      <c r="F124" s="237" t="s">
        <v>954</v>
      </c>
      <c r="G124" s="238"/>
      <c r="H124" s="236"/>
      <c r="I124" s="236"/>
      <c r="J124" s="236" t="s">
        <v>955</v>
      </c>
      <c r="K124" s="260"/>
    </row>
    <row r="125" spans="2:11" s="1" customFormat="1" ht="5.25" customHeight="1">
      <c r="B125" s="261"/>
      <c r="C125" s="239"/>
      <c r="D125" s="239"/>
      <c r="E125" s="239"/>
      <c r="F125" s="239"/>
      <c r="G125" s="221"/>
      <c r="H125" s="239"/>
      <c r="I125" s="239"/>
      <c r="J125" s="239"/>
      <c r="K125" s="262"/>
    </row>
    <row r="126" spans="2:11" s="1" customFormat="1" ht="15" customHeight="1">
      <c r="B126" s="261"/>
      <c r="C126" s="221" t="s">
        <v>959</v>
      </c>
      <c r="D126" s="239"/>
      <c r="E126" s="239"/>
      <c r="F126" s="241" t="s">
        <v>956</v>
      </c>
      <c r="G126" s="221"/>
      <c r="H126" s="221" t="s">
        <v>996</v>
      </c>
      <c r="I126" s="221" t="s">
        <v>958</v>
      </c>
      <c r="J126" s="221">
        <v>120</v>
      </c>
      <c r="K126" s="263"/>
    </row>
    <row r="127" spans="2:11" s="1" customFormat="1" ht="15" customHeight="1">
      <c r="B127" s="261"/>
      <c r="C127" s="221" t="s">
        <v>1005</v>
      </c>
      <c r="D127" s="221"/>
      <c r="E127" s="221"/>
      <c r="F127" s="241" t="s">
        <v>956</v>
      </c>
      <c r="G127" s="221"/>
      <c r="H127" s="221" t="s">
        <v>1006</v>
      </c>
      <c r="I127" s="221" t="s">
        <v>958</v>
      </c>
      <c r="J127" s="221" t="s">
        <v>1007</v>
      </c>
      <c r="K127" s="263"/>
    </row>
    <row r="128" spans="2:11" s="1" customFormat="1" ht="15" customHeight="1">
      <c r="B128" s="261"/>
      <c r="C128" s="221" t="s">
        <v>904</v>
      </c>
      <c r="D128" s="221"/>
      <c r="E128" s="221"/>
      <c r="F128" s="241" t="s">
        <v>956</v>
      </c>
      <c r="G128" s="221"/>
      <c r="H128" s="221" t="s">
        <v>1008</v>
      </c>
      <c r="I128" s="221" t="s">
        <v>958</v>
      </c>
      <c r="J128" s="221" t="s">
        <v>1007</v>
      </c>
      <c r="K128" s="263"/>
    </row>
    <row r="129" spans="2:11" s="1" customFormat="1" ht="15" customHeight="1">
      <c r="B129" s="261"/>
      <c r="C129" s="221" t="s">
        <v>967</v>
      </c>
      <c r="D129" s="221"/>
      <c r="E129" s="221"/>
      <c r="F129" s="241" t="s">
        <v>962</v>
      </c>
      <c r="G129" s="221"/>
      <c r="H129" s="221" t="s">
        <v>968</v>
      </c>
      <c r="I129" s="221" t="s">
        <v>958</v>
      </c>
      <c r="J129" s="221">
        <v>15</v>
      </c>
      <c r="K129" s="263"/>
    </row>
    <row r="130" spans="2:11" s="1" customFormat="1" ht="15" customHeight="1">
      <c r="B130" s="261"/>
      <c r="C130" s="243" t="s">
        <v>969</v>
      </c>
      <c r="D130" s="243"/>
      <c r="E130" s="243"/>
      <c r="F130" s="244" t="s">
        <v>962</v>
      </c>
      <c r="G130" s="243"/>
      <c r="H130" s="243" t="s">
        <v>970</v>
      </c>
      <c r="I130" s="243" t="s">
        <v>958</v>
      </c>
      <c r="J130" s="243">
        <v>15</v>
      </c>
      <c r="K130" s="263"/>
    </row>
    <row r="131" spans="2:11" s="1" customFormat="1" ht="15" customHeight="1">
      <c r="B131" s="261"/>
      <c r="C131" s="243" t="s">
        <v>971</v>
      </c>
      <c r="D131" s="243"/>
      <c r="E131" s="243"/>
      <c r="F131" s="244" t="s">
        <v>962</v>
      </c>
      <c r="G131" s="243"/>
      <c r="H131" s="243" t="s">
        <v>972</v>
      </c>
      <c r="I131" s="243" t="s">
        <v>958</v>
      </c>
      <c r="J131" s="243">
        <v>20</v>
      </c>
      <c r="K131" s="263"/>
    </row>
    <row r="132" spans="2:11" s="1" customFormat="1" ht="15" customHeight="1">
      <c r="B132" s="261"/>
      <c r="C132" s="243" t="s">
        <v>973</v>
      </c>
      <c r="D132" s="243"/>
      <c r="E132" s="243"/>
      <c r="F132" s="244" t="s">
        <v>962</v>
      </c>
      <c r="G132" s="243"/>
      <c r="H132" s="243" t="s">
        <v>974</v>
      </c>
      <c r="I132" s="243" t="s">
        <v>958</v>
      </c>
      <c r="J132" s="243">
        <v>20</v>
      </c>
      <c r="K132" s="263"/>
    </row>
    <row r="133" spans="2:11" s="1" customFormat="1" ht="15" customHeight="1">
      <c r="B133" s="261"/>
      <c r="C133" s="221" t="s">
        <v>961</v>
      </c>
      <c r="D133" s="221"/>
      <c r="E133" s="221"/>
      <c r="F133" s="241" t="s">
        <v>962</v>
      </c>
      <c r="G133" s="221"/>
      <c r="H133" s="221" t="s">
        <v>996</v>
      </c>
      <c r="I133" s="221" t="s">
        <v>958</v>
      </c>
      <c r="J133" s="221">
        <v>50</v>
      </c>
      <c r="K133" s="263"/>
    </row>
    <row r="134" spans="2:11" s="1" customFormat="1" ht="15" customHeight="1">
      <c r="B134" s="261"/>
      <c r="C134" s="221" t="s">
        <v>975</v>
      </c>
      <c r="D134" s="221"/>
      <c r="E134" s="221"/>
      <c r="F134" s="241" t="s">
        <v>962</v>
      </c>
      <c r="G134" s="221"/>
      <c r="H134" s="221" t="s">
        <v>996</v>
      </c>
      <c r="I134" s="221" t="s">
        <v>958</v>
      </c>
      <c r="J134" s="221">
        <v>50</v>
      </c>
      <c r="K134" s="263"/>
    </row>
    <row r="135" spans="2:11" s="1" customFormat="1" ht="15" customHeight="1">
      <c r="B135" s="261"/>
      <c r="C135" s="221" t="s">
        <v>981</v>
      </c>
      <c r="D135" s="221"/>
      <c r="E135" s="221"/>
      <c r="F135" s="241" t="s">
        <v>962</v>
      </c>
      <c r="G135" s="221"/>
      <c r="H135" s="221" t="s">
        <v>996</v>
      </c>
      <c r="I135" s="221" t="s">
        <v>958</v>
      </c>
      <c r="J135" s="221">
        <v>50</v>
      </c>
      <c r="K135" s="263"/>
    </row>
    <row r="136" spans="2:11" s="1" customFormat="1" ht="15" customHeight="1">
      <c r="B136" s="261"/>
      <c r="C136" s="221" t="s">
        <v>983</v>
      </c>
      <c r="D136" s="221"/>
      <c r="E136" s="221"/>
      <c r="F136" s="241" t="s">
        <v>962</v>
      </c>
      <c r="G136" s="221"/>
      <c r="H136" s="221" t="s">
        <v>996</v>
      </c>
      <c r="I136" s="221" t="s">
        <v>958</v>
      </c>
      <c r="J136" s="221">
        <v>50</v>
      </c>
      <c r="K136" s="263"/>
    </row>
    <row r="137" spans="2:11" s="1" customFormat="1" ht="15" customHeight="1">
      <c r="B137" s="261"/>
      <c r="C137" s="221" t="s">
        <v>984</v>
      </c>
      <c r="D137" s="221"/>
      <c r="E137" s="221"/>
      <c r="F137" s="241" t="s">
        <v>962</v>
      </c>
      <c r="G137" s="221"/>
      <c r="H137" s="221" t="s">
        <v>1009</v>
      </c>
      <c r="I137" s="221" t="s">
        <v>958</v>
      </c>
      <c r="J137" s="221">
        <v>255</v>
      </c>
      <c r="K137" s="263"/>
    </row>
    <row r="138" spans="2:11" s="1" customFormat="1" ht="15" customHeight="1">
      <c r="B138" s="261"/>
      <c r="C138" s="221" t="s">
        <v>986</v>
      </c>
      <c r="D138" s="221"/>
      <c r="E138" s="221"/>
      <c r="F138" s="241" t="s">
        <v>956</v>
      </c>
      <c r="G138" s="221"/>
      <c r="H138" s="221" t="s">
        <v>1010</v>
      </c>
      <c r="I138" s="221" t="s">
        <v>988</v>
      </c>
      <c r="J138" s="221"/>
      <c r="K138" s="263"/>
    </row>
    <row r="139" spans="2:11" s="1" customFormat="1" ht="15" customHeight="1">
      <c r="B139" s="261"/>
      <c r="C139" s="221" t="s">
        <v>989</v>
      </c>
      <c r="D139" s="221"/>
      <c r="E139" s="221"/>
      <c r="F139" s="241" t="s">
        <v>956</v>
      </c>
      <c r="G139" s="221"/>
      <c r="H139" s="221" t="s">
        <v>1011</v>
      </c>
      <c r="I139" s="221" t="s">
        <v>991</v>
      </c>
      <c r="J139" s="221"/>
      <c r="K139" s="263"/>
    </row>
    <row r="140" spans="2:11" s="1" customFormat="1" ht="15" customHeight="1">
      <c r="B140" s="261"/>
      <c r="C140" s="221" t="s">
        <v>992</v>
      </c>
      <c r="D140" s="221"/>
      <c r="E140" s="221"/>
      <c r="F140" s="241" t="s">
        <v>956</v>
      </c>
      <c r="G140" s="221"/>
      <c r="H140" s="221" t="s">
        <v>992</v>
      </c>
      <c r="I140" s="221" t="s">
        <v>991</v>
      </c>
      <c r="J140" s="221"/>
      <c r="K140" s="263"/>
    </row>
    <row r="141" spans="2:11" s="1" customFormat="1" ht="15" customHeight="1">
      <c r="B141" s="261"/>
      <c r="C141" s="221" t="s">
        <v>35</v>
      </c>
      <c r="D141" s="221"/>
      <c r="E141" s="221"/>
      <c r="F141" s="241" t="s">
        <v>956</v>
      </c>
      <c r="G141" s="221"/>
      <c r="H141" s="221" t="s">
        <v>1012</v>
      </c>
      <c r="I141" s="221" t="s">
        <v>991</v>
      </c>
      <c r="J141" s="221"/>
      <c r="K141" s="263"/>
    </row>
    <row r="142" spans="2:11" s="1" customFormat="1" ht="15" customHeight="1">
      <c r="B142" s="261"/>
      <c r="C142" s="221" t="s">
        <v>1013</v>
      </c>
      <c r="D142" s="221"/>
      <c r="E142" s="221"/>
      <c r="F142" s="241" t="s">
        <v>956</v>
      </c>
      <c r="G142" s="221"/>
      <c r="H142" s="221" t="s">
        <v>1014</v>
      </c>
      <c r="I142" s="221" t="s">
        <v>991</v>
      </c>
      <c r="J142" s="221"/>
      <c r="K142" s="263"/>
    </row>
    <row r="143" spans="2:11" s="1" customFormat="1" ht="15" customHeight="1">
      <c r="B143" s="264"/>
      <c r="C143" s="265"/>
      <c r="D143" s="265"/>
      <c r="E143" s="265"/>
      <c r="F143" s="265"/>
      <c r="G143" s="265"/>
      <c r="H143" s="265"/>
      <c r="I143" s="265"/>
      <c r="J143" s="265"/>
      <c r="K143" s="266"/>
    </row>
    <row r="144" spans="2:11" s="1" customFormat="1" ht="18.75" customHeight="1">
      <c r="B144" s="218"/>
      <c r="C144" s="218"/>
      <c r="D144" s="218"/>
      <c r="E144" s="218"/>
      <c r="F144" s="253"/>
      <c r="G144" s="218"/>
      <c r="H144" s="218"/>
      <c r="I144" s="218"/>
      <c r="J144" s="218"/>
      <c r="K144" s="218"/>
    </row>
    <row r="145" spans="2:11" s="1" customFormat="1" ht="18.75" customHeight="1">
      <c r="B145" s="228"/>
      <c r="C145" s="228"/>
      <c r="D145" s="228"/>
      <c r="E145" s="228"/>
      <c r="F145" s="228"/>
      <c r="G145" s="228"/>
      <c r="H145" s="228"/>
      <c r="I145" s="228"/>
      <c r="J145" s="228"/>
      <c r="K145" s="228"/>
    </row>
    <row r="146" spans="2:11" s="1" customFormat="1" ht="7.5" customHeight="1">
      <c r="B146" s="229"/>
      <c r="C146" s="230"/>
      <c r="D146" s="230"/>
      <c r="E146" s="230"/>
      <c r="F146" s="230"/>
      <c r="G146" s="230"/>
      <c r="H146" s="230"/>
      <c r="I146" s="230"/>
      <c r="J146" s="230"/>
      <c r="K146" s="231"/>
    </row>
    <row r="147" spans="2:11" s="1" customFormat="1" ht="45" customHeight="1">
      <c r="B147" s="232"/>
      <c r="C147" s="341" t="s">
        <v>1015</v>
      </c>
      <c r="D147" s="341"/>
      <c r="E147" s="341"/>
      <c r="F147" s="341"/>
      <c r="G147" s="341"/>
      <c r="H147" s="341"/>
      <c r="I147" s="341"/>
      <c r="J147" s="341"/>
      <c r="K147" s="233"/>
    </row>
    <row r="148" spans="2:11" s="1" customFormat="1" ht="17.25" customHeight="1">
      <c r="B148" s="232"/>
      <c r="C148" s="234" t="s">
        <v>950</v>
      </c>
      <c r="D148" s="234"/>
      <c r="E148" s="234"/>
      <c r="F148" s="234" t="s">
        <v>951</v>
      </c>
      <c r="G148" s="235"/>
      <c r="H148" s="234" t="s">
        <v>51</v>
      </c>
      <c r="I148" s="234" t="s">
        <v>54</v>
      </c>
      <c r="J148" s="234" t="s">
        <v>952</v>
      </c>
      <c r="K148" s="233"/>
    </row>
    <row r="149" spans="2:11" s="1" customFormat="1" ht="17.25" customHeight="1">
      <c r="B149" s="232"/>
      <c r="C149" s="236" t="s">
        <v>953</v>
      </c>
      <c r="D149" s="236"/>
      <c r="E149" s="236"/>
      <c r="F149" s="237" t="s">
        <v>954</v>
      </c>
      <c r="G149" s="238"/>
      <c r="H149" s="236"/>
      <c r="I149" s="236"/>
      <c r="J149" s="236" t="s">
        <v>955</v>
      </c>
      <c r="K149" s="233"/>
    </row>
    <row r="150" spans="2:11" s="1" customFormat="1" ht="5.25" customHeight="1">
      <c r="B150" s="242"/>
      <c r="C150" s="239"/>
      <c r="D150" s="239"/>
      <c r="E150" s="239"/>
      <c r="F150" s="239"/>
      <c r="G150" s="240"/>
      <c r="H150" s="239"/>
      <c r="I150" s="239"/>
      <c r="J150" s="239"/>
      <c r="K150" s="263"/>
    </row>
    <row r="151" spans="2:11" s="1" customFormat="1" ht="15" customHeight="1">
      <c r="B151" s="242"/>
      <c r="C151" s="267" t="s">
        <v>959</v>
      </c>
      <c r="D151" s="221"/>
      <c r="E151" s="221"/>
      <c r="F151" s="268" t="s">
        <v>956</v>
      </c>
      <c r="G151" s="221"/>
      <c r="H151" s="267" t="s">
        <v>996</v>
      </c>
      <c r="I151" s="267" t="s">
        <v>958</v>
      </c>
      <c r="J151" s="267">
        <v>120</v>
      </c>
      <c r="K151" s="263"/>
    </row>
    <row r="152" spans="2:11" s="1" customFormat="1" ht="15" customHeight="1">
      <c r="B152" s="242"/>
      <c r="C152" s="267" t="s">
        <v>1005</v>
      </c>
      <c r="D152" s="221"/>
      <c r="E152" s="221"/>
      <c r="F152" s="268" t="s">
        <v>956</v>
      </c>
      <c r="G152" s="221"/>
      <c r="H152" s="267" t="s">
        <v>1016</v>
      </c>
      <c r="I152" s="267" t="s">
        <v>958</v>
      </c>
      <c r="J152" s="267" t="s">
        <v>1007</v>
      </c>
      <c r="K152" s="263"/>
    </row>
    <row r="153" spans="2:11" s="1" customFormat="1" ht="15" customHeight="1">
      <c r="B153" s="242"/>
      <c r="C153" s="267" t="s">
        <v>904</v>
      </c>
      <c r="D153" s="221"/>
      <c r="E153" s="221"/>
      <c r="F153" s="268" t="s">
        <v>956</v>
      </c>
      <c r="G153" s="221"/>
      <c r="H153" s="267" t="s">
        <v>1017</v>
      </c>
      <c r="I153" s="267" t="s">
        <v>958</v>
      </c>
      <c r="J153" s="267" t="s">
        <v>1007</v>
      </c>
      <c r="K153" s="263"/>
    </row>
    <row r="154" spans="2:11" s="1" customFormat="1" ht="15" customHeight="1">
      <c r="B154" s="242"/>
      <c r="C154" s="267" t="s">
        <v>961</v>
      </c>
      <c r="D154" s="221"/>
      <c r="E154" s="221"/>
      <c r="F154" s="268" t="s">
        <v>962</v>
      </c>
      <c r="G154" s="221"/>
      <c r="H154" s="267" t="s">
        <v>996</v>
      </c>
      <c r="I154" s="267" t="s">
        <v>958</v>
      </c>
      <c r="J154" s="267">
        <v>50</v>
      </c>
      <c r="K154" s="263"/>
    </row>
    <row r="155" spans="2:11" s="1" customFormat="1" ht="15" customHeight="1">
      <c r="B155" s="242"/>
      <c r="C155" s="267" t="s">
        <v>964</v>
      </c>
      <c r="D155" s="221"/>
      <c r="E155" s="221"/>
      <c r="F155" s="268" t="s">
        <v>956</v>
      </c>
      <c r="G155" s="221"/>
      <c r="H155" s="267" t="s">
        <v>996</v>
      </c>
      <c r="I155" s="267" t="s">
        <v>966</v>
      </c>
      <c r="J155" s="267"/>
      <c r="K155" s="263"/>
    </row>
    <row r="156" spans="2:11" s="1" customFormat="1" ht="15" customHeight="1">
      <c r="B156" s="242"/>
      <c r="C156" s="267" t="s">
        <v>975</v>
      </c>
      <c r="D156" s="221"/>
      <c r="E156" s="221"/>
      <c r="F156" s="268" t="s">
        <v>962</v>
      </c>
      <c r="G156" s="221"/>
      <c r="H156" s="267" t="s">
        <v>996</v>
      </c>
      <c r="I156" s="267" t="s">
        <v>958</v>
      </c>
      <c r="J156" s="267">
        <v>50</v>
      </c>
      <c r="K156" s="263"/>
    </row>
    <row r="157" spans="2:11" s="1" customFormat="1" ht="15" customHeight="1">
      <c r="B157" s="242"/>
      <c r="C157" s="267" t="s">
        <v>983</v>
      </c>
      <c r="D157" s="221"/>
      <c r="E157" s="221"/>
      <c r="F157" s="268" t="s">
        <v>962</v>
      </c>
      <c r="G157" s="221"/>
      <c r="H157" s="267" t="s">
        <v>996</v>
      </c>
      <c r="I157" s="267" t="s">
        <v>958</v>
      </c>
      <c r="J157" s="267">
        <v>50</v>
      </c>
      <c r="K157" s="263"/>
    </row>
    <row r="158" spans="2:11" s="1" customFormat="1" ht="15" customHeight="1">
      <c r="B158" s="242"/>
      <c r="C158" s="267" t="s">
        <v>981</v>
      </c>
      <c r="D158" s="221"/>
      <c r="E158" s="221"/>
      <c r="F158" s="268" t="s">
        <v>962</v>
      </c>
      <c r="G158" s="221"/>
      <c r="H158" s="267" t="s">
        <v>996</v>
      </c>
      <c r="I158" s="267" t="s">
        <v>958</v>
      </c>
      <c r="J158" s="267">
        <v>50</v>
      </c>
      <c r="K158" s="263"/>
    </row>
    <row r="159" spans="2:11" s="1" customFormat="1" ht="15" customHeight="1">
      <c r="B159" s="242"/>
      <c r="C159" s="267" t="s">
        <v>86</v>
      </c>
      <c r="D159" s="221"/>
      <c r="E159" s="221"/>
      <c r="F159" s="268" t="s">
        <v>956</v>
      </c>
      <c r="G159" s="221"/>
      <c r="H159" s="267" t="s">
        <v>1018</v>
      </c>
      <c r="I159" s="267" t="s">
        <v>958</v>
      </c>
      <c r="J159" s="267" t="s">
        <v>1019</v>
      </c>
      <c r="K159" s="263"/>
    </row>
    <row r="160" spans="2:11" s="1" customFormat="1" ht="15" customHeight="1">
      <c r="B160" s="242"/>
      <c r="C160" s="267" t="s">
        <v>1020</v>
      </c>
      <c r="D160" s="221"/>
      <c r="E160" s="221"/>
      <c r="F160" s="268" t="s">
        <v>956</v>
      </c>
      <c r="G160" s="221"/>
      <c r="H160" s="267" t="s">
        <v>1021</v>
      </c>
      <c r="I160" s="267" t="s">
        <v>991</v>
      </c>
      <c r="J160" s="267"/>
      <c r="K160" s="263"/>
    </row>
    <row r="161" spans="2:11" s="1" customFormat="1" ht="15" customHeight="1">
      <c r="B161" s="269"/>
      <c r="C161" s="251"/>
      <c r="D161" s="251"/>
      <c r="E161" s="251"/>
      <c r="F161" s="251"/>
      <c r="G161" s="251"/>
      <c r="H161" s="251"/>
      <c r="I161" s="251"/>
      <c r="J161" s="251"/>
      <c r="K161" s="270"/>
    </row>
    <row r="162" spans="2:11" s="1" customFormat="1" ht="18.75" customHeight="1">
      <c r="B162" s="218"/>
      <c r="C162" s="221"/>
      <c r="D162" s="221"/>
      <c r="E162" s="221"/>
      <c r="F162" s="241"/>
      <c r="G162" s="221"/>
      <c r="H162" s="221"/>
      <c r="I162" s="221"/>
      <c r="J162" s="221"/>
      <c r="K162" s="218"/>
    </row>
    <row r="163" spans="2:11" s="1" customFormat="1" ht="18.75" customHeight="1">
      <c r="B163" s="218"/>
      <c r="C163" s="221"/>
      <c r="D163" s="221"/>
      <c r="E163" s="221"/>
      <c r="F163" s="241"/>
      <c r="G163" s="221"/>
      <c r="H163" s="221"/>
      <c r="I163" s="221"/>
      <c r="J163" s="221"/>
      <c r="K163" s="218"/>
    </row>
    <row r="164" spans="2:11" s="1" customFormat="1" ht="18.75" customHeight="1">
      <c r="B164" s="218"/>
      <c r="C164" s="221"/>
      <c r="D164" s="221"/>
      <c r="E164" s="221"/>
      <c r="F164" s="241"/>
      <c r="G164" s="221"/>
      <c r="H164" s="221"/>
      <c r="I164" s="221"/>
      <c r="J164" s="221"/>
      <c r="K164" s="218"/>
    </row>
    <row r="165" spans="2:11" s="1" customFormat="1" ht="18.75" customHeight="1">
      <c r="B165" s="218"/>
      <c r="C165" s="221"/>
      <c r="D165" s="221"/>
      <c r="E165" s="221"/>
      <c r="F165" s="241"/>
      <c r="G165" s="221"/>
      <c r="H165" s="221"/>
      <c r="I165" s="221"/>
      <c r="J165" s="221"/>
      <c r="K165" s="218"/>
    </row>
    <row r="166" spans="2:11" s="1" customFormat="1" ht="18.75" customHeight="1">
      <c r="B166" s="218"/>
      <c r="C166" s="221"/>
      <c r="D166" s="221"/>
      <c r="E166" s="221"/>
      <c r="F166" s="241"/>
      <c r="G166" s="221"/>
      <c r="H166" s="221"/>
      <c r="I166" s="221"/>
      <c r="J166" s="221"/>
      <c r="K166" s="218"/>
    </row>
    <row r="167" spans="2:11" s="1" customFormat="1" ht="18.75" customHeight="1">
      <c r="B167" s="218"/>
      <c r="C167" s="221"/>
      <c r="D167" s="221"/>
      <c r="E167" s="221"/>
      <c r="F167" s="241"/>
      <c r="G167" s="221"/>
      <c r="H167" s="221"/>
      <c r="I167" s="221"/>
      <c r="J167" s="221"/>
      <c r="K167" s="218"/>
    </row>
    <row r="168" spans="2:11" s="1" customFormat="1" ht="18.75" customHeight="1">
      <c r="B168" s="218"/>
      <c r="C168" s="221"/>
      <c r="D168" s="221"/>
      <c r="E168" s="221"/>
      <c r="F168" s="241"/>
      <c r="G168" s="221"/>
      <c r="H168" s="221"/>
      <c r="I168" s="221"/>
      <c r="J168" s="221"/>
      <c r="K168" s="218"/>
    </row>
    <row r="169" spans="2:11" s="1" customFormat="1" ht="18.75" customHeight="1">
      <c r="B169" s="228"/>
      <c r="C169" s="228"/>
      <c r="D169" s="228"/>
      <c r="E169" s="228"/>
      <c r="F169" s="228"/>
      <c r="G169" s="228"/>
      <c r="H169" s="228"/>
      <c r="I169" s="228"/>
      <c r="J169" s="228"/>
      <c r="K169" s="228"/>
    </row>
    <row r="170" spans="2:11" s="1" customFormat="1" ht="7.5" customHeight="1">
      <c r="B170" s="210"/>
      <c r="C170" s="211"/>
      <c r="D170" s="211"/>
      <c r="E170" s="211"/>
      <c r="F170" s="211"/>
      <c r="G170" s="211"/>
      <c r="H170" s="211"/>
      <c r="I170" s="211"/>
      <c r="J170" s="211"/>
      <c r="K170" s="212"/>
    </row>
    <row r="171" spans="2:11" s="1" customFormat="1" ht="45" customHeight="1">
      <c r="B171" s="213"/>
      <c r="C171" s="340" t="s">
        <v>1022</v>
      </c>
      <c r="D171" s="340"/>
      <c r="E171" s="340"/>
      <c r="F171" s="340"/>
      <c r="G171" s="340"/>
      <c r="H171" s="340"/>
      <c r="I171" s="340"/>
      <c r="J171" s="340"/>
      <c r="K171" s="214"/>
    </row>
    <row r="172" spans="2:11" s="1" customFormat="1" ht="17.25" customHeight="1">
      <c r="B172" s="213"/>
      <c r="C172" s="234" t="s">
        <v>950</v>
      </c>
      <c r="D172" s="234"/>
      <c r="E172" s="234"/>
      <c r="F172" s="234" t="s">
        <v>951</v>
      </c>
      <c r="G172" s="271"/>
      <c r="H172" s="272" t="s">
        <v>51</v>
      </c>
      <c r="I172" s="272" t="s">
        <v>54</v>
      </c>
      <c r="J172" s="234" t="s">
        <v>952</v>
      </c>
      <c r="K172" s="214"/>
    </row>
    <row r="173" spans="2:11" s="1" customFormat="1" ht="17.25" customHeight="1">
      <c r="B173" s="215"/>
      <c r="C173" s="236" t="s">
        <v>953</v>
      </c>
      <c r="D173" s="236"/>
      <c r="E173" s="236"/>
      <c r="F173" s="237" t="s">
        <v>954</v>
      </c>
      <c r="G173" s="273"/>
      <c r="H173" s="274"/>
      <c r="I173" s="274"/>
      <c r="J173" s="236" t="s">
        <v>955</v>
      </c>
      <c r="K173" s="216"/>
    </row>
    <row r="174" spans="2:11" s="1" customFormat="1" ht="5.25" customHeight="1">
      <c r="B174" s="242"/>
      <c r="C174" s="239"/>
      <c r="D174" s="239"/>
      <c r="E174" s="239"/>
      <c r="F174" s="239"/>
      <c r="G174" s="240"/>
      <c r="H174" s="239"/>
      <c r="I174" s="239"/>
      <c r="J174" s="239"/>
      <c r="K174" s="263"/>
    </row>
    <row r="175" spans="2:11" s="1" customFormat="1" ht="15" customHeight="1">
      <c r="B175" s="242"/>
      <c r="C175" s="221" t="s">
        <v>959</v>
      </c>
      <c r="D175" s="221"/>
      <c r="E175" s="221"/>
      <c r="F175" s="241" t="s">
        <v>956</v>
      </c>
      <c r="G175" s="221"/>
      <c r="H175" s="221" t="s">
        <v>996</v>
      </c>
      <c r="I175" s="221" t="s">
        <v>958</v>
      </c>
      <c r="J175" s="221">
        <v>120</v>
      </c>
      <c r="K175" s="263"/>
    </row>
    <row r="176" spans="2:11" s="1" customFormat="1" ht="15" customHeight="1">
      <c r="B176" s="242"/>
      <c r="C176" s="221" t="s">
        <v>1005</v>
      </c>
      <c r="D176" s="221"/>
      <c r="E176" s="221"/>
      <c r="F176" s="241" t="s">
        <v>956</v>
      </c>
      <c r="G176" s="221"/>
      <c r="H176" s="221" t="s">
        <v>1006</v>
      </c>
      <c r="I176" s="221" t="s">
        <v>958</v>
      </c>
      <c r="J176" s="221" t="s">
        <v>1007</v>
      </c>
      <c r="K176" s="263"/>
    </row>
    <row r="177" spans="2:11" s="1" customFormat="1" ht="15" customHeight="1">
      <c r="B177" s="242"/>
      <c r="C177" s="221" t="s">
        <v>904</v>
      </c>
      <c r="D177" s="221"/>
      <c r="E177" s="221"/>
      <c r="F177" s="241" t="s">
        <v>956</v>
      </c>
      <c r="G177" s="221"/>
      <c r="H177" s="221" t="s">
        <v>1023</v>
      </c>
      <c r="I177" s="221" t="s">
        <v>958</v>
      </c>
      <c r="J177" s="221" t="s">
        <v>1007</v>
      </c>
      <c r="K177" s="263"/>
    </row>
    <row r="178" spans="2:11" s="1" customFormat="1" ht="15" customHeight="1">
      <c r="B178" s="242"/>
      <c r="C178" s="221" t="s">
        <v>961</v>
      </c>
      <c r="D178" s="221"/>
      <c r="E178" s="221"/>
      <c r="F178" s="241" t="s">
        <v>962</v>
      </c>
      <c r="G178" s="221"/>
      <c r="H178" s="221" t="s">
        <v>1023</v>
      </c>
      <c r="I178" s="221" t="s">
        <v>958</v>
      </c>
      <c r="J178" s="221">
        <v>50</v>
      </c>
      <c r="K178" s="263"/>
    </row>
    <row r="179" spans="2:11" s="1" customFormat="1" ht="15" customHeight="1">
      <c r="B179" s="242"/>
      <c r="C179" s="221" t="s">
        <v>964</v>
      </c>
      <c r="D179" s="221"/>
      <c r="E179" s="221"/>
      <c r="F179" s="241" t="s">
        <v>956</v>
      </c>
      <c r="G179" s="221"/>
      <c r="H179" s="221" t="s">
        <v>1023</v>
      </c>
      <c r="I179" s="221" t="s">
        <v>966</v>
      </c>
      <c r="J179" s="221"/>
      <c r="K179" s="263"/>
    </row>
    <row r="180" spans="2:11" s="1" customFormat="1" ht="15" customHeight="1">
      <c r="B180" s="242"/>
      <c r="C180" s="221" t="s">
        <v>975</v>
      </c>
      <c r="D180" s="221"/>
      <c r="E180" s="221"/>
      <c r="F180" s="241" t="s">
        <v>962</v>
      </c>
      <c r="G180" s="221"/>
      <c r="H180" s="221" t="s">
        <v>1023</v>
      </c>
      <c r="I180" s="221" t="s">
        <v>958</v>
      </c>
      <c r="J180" s="221">
        <v>50</v>
      </c>
      <c r="K180" s="263"/>
    </row>
    <row r="181" spans="2:11" s="1" customFormat="1" ht="15" customHeight="1">
      <c r="B181" s="242"/>
      <c r="C181" s="221" t="s">
        <v>983</v>
      </c>
      <c r="D181" s="221"/>
      <c r="E181" s="221"/>
      <c r="F181" s="241" t="s">
        <v>962</v>
      </c>
      <c r="G181" s="221"/>
      <c r="H181" s="221" t="s">
        <v>1023</v>
      </c>
      <c r="I181" s="221" t="s">
        <v>958</v>
      </c>
      <c r="J181" s="221">
        <v>50</v>
      </c>
      <c r="K181" s="263"/>
    </row>
    <row r="182" spans="2:11" s="1" customFormat="1" ht="15" customHeight="1">
      <c r="B182" s="242"/>
      <c r="C182" s="221" t="s">
        <v>981</v>
      </c>
      <c r="D182" s="221"/>
      <c r="E182" s="221"/>
      <c r="F182" s="241" t="s">
        <v>962</v>
      </c>
      <c r="G182" s="221"/>
      <c r="H182" s="221" t="s">
        <v>1023</v>
      </c>
      <c r="I182" s="221" t="s">
        <v>958</v>
      </c>
      <c r="J182" s="221">
        <v>50</v>
      </c>
      <c r="K182" s="263"/>
    </row>
    <row r="183" spans="2:11" s="1" customFormat="1" ht="15" customHeight="1">
      <c r="B183" s="242"/>
      <c r="C183" s="221" t="s">
        <v>90</v>
      </c>
      <c r="D183" s="221"/>
      <c r="E183" s="221"/>
      <c r="F183" s="241" t="s">
        <v>956</v>
      </c>
      <c r="G183" s="221"/>
      <c r="H183" s="221" t="s">
        <v>1024</v>
      </c>
      <c r="I183" s="221" t="s">
        <v>1025</v>
      </c>
      <c r="J183" s="221"/>
      <c r="K183" s="263"/>
    </row>
    <row r="184" spans="2:11" s="1" customFormat="1" ht="15" customHeight="1">
      <c r="B184" s="242"/>
      <c r="C184" s="221" t="s">
        <v>54</v>
      </c>
      <c r="D184" s="221"/>
      <c r="E184" s="221"/>
      <c r="F184" s="241" t="s">
        <v>956</v>
      </c>
      <c r="G184" s="221"/>
      <c r="H184" s="221" t="s">
        <v>1026</v>
      </c>
      <c r="I184" s="221" t="s">
        <v>1027</v>
      </c>
      <c r="J184" s="221">
        <v>1</v>
      </c>
      <c r="K184" s="263"/>
    </row>
    <row r="185" spans="2:11" s="1" customFormat="1" ht="15" customHeight="1">
      <c r="B185" s="242"/>
      <c r="C185" s="221" t="s">
        <v>50</v>
      </c>
      <c r="D185" s="221"/>
      <c r="E185" s="221"/>
      <c r="F185" s="241" t="s">
        <v>956</v>
      </c>
      <c r="G185" s="221"/>
      <c r="H185" s="221" t="s">
        <v>1028</v>
      </c>
      <c r="I185" s="221" t="s">
        <v>958</v>
      </c>
      <c r="J185" s="221">
        <v>20</v>
      </c>
      <c r="K185" s="263"/>
    </row>
    <row r="186" spans="2:11" s="1" customFormat="1" ht="15" customHeight="1">
      <c r="B186" s="242"/>
      <c r="C186" s="221" t="s">
        <v>51</v>
      </c>
      <c r="D186" s="221"/>
      <c r="E186" s="221"/>
      <c r="F186" s="241" t="s">
        <v>956</v>
      </c>
      <c r="G186" s="221"/>
      <c r="H186" s="221" t="s">
        <v>1029</v>
      </c>
      <c r="I186" s="221" t="s">
        <v>958</v>
      </c>
      <c r="J186" s="221">
        <v>255</v>
      </c>
      <c r="K186" s="263"/>
    </row>
    <row r="187" spans="2:11" s="1" customFormat="1" ht="15" customHeight="1">
      <c r="B187" s="242"/>
      <c r="C187" s="221" t="s">
        <v>91</v>
      </c>
      <c r="D187" s="221"/>
      <c r="E187" s="221"/>
      <c r="F187" s="241" t="s">
        <v>956</v>
      </c>
      <c r="G187" s="221"/>
      <c r="H187" s="221" t="s">
        <v>920</v>
      </c>
      <c r="I187" s="221" t="s">
        <v>958</v>
      </c>
      <c r="J187" s="221">
        <v>10</v>
      </c>
      <c r="K187" s="263"/>
    </row>
    <row r="188" spans="2:11" s="1" customFormat="1" ht="15" customHeight="1">
      <c r="B188" s="242"/>
      <c r="C188" s="221" t="s">
        <v>92</v>
      </c>
      <c r="D188" s="221"/>
      <c r="E188" s="221"/>
      <c r="F188" s="241" t="s">
        <v>956</v>
      </c>
      <c r="G188" s="221"/>
      <c r="H188" s="221" t="s">
        <v>1030</v>
      </c>
      <c r="I188" s="221" t="s">
        <v>991</v>
      </c>
      <c r="J188" s="221"/>
      <c r="K188" s="263"/>
    </row>
    <row r="189" spans="2:11" s="1" customFormat="1" ht="15" customHeight="1">
      <c r="B189" s="242"/>
      <c r="C189" s="221" t="s">
        <v>1031</v>
      </c>
      <c r="D189" s="221"/>
      <c r="E189" s="221"/>
      <c r="F189" s="241" t="s">
        <v>956</v>
      </c>
      <c r="G189" s="221"/>
      <c r="H189" s="221" t="s">
        <v>1032</v>
      </c>
      <c r="I189" s="221" t="s">
        <v>991</v>
      </c>
      <c r="J189" s="221"/>
      <c r="K189" s="263"/>
    </row>
    <row r="190" spans="2:11" s="1" customFormat="1" ht="15" customHeight="1">
      <c r="B190" s="242"/>
      <c r="C190" s="221" t="s">
        <v>1020</v>
      </c>
      <c r="D190" s="221"/>
      <c r="E190" s="221"/>
      <c r="F190" s="241" t="s">
        <v>956</v>
      </c>
      <c r="G190" s="221"/>
      <c r="H190" s="221" t="s">
        <v>1033</v>
      </c>
      <c r="I190" s="221" t="s">
        <v>991</v>
      </c>
      <c r="J190" s="221"/>
      <c r="K190" s="263"/>
    </row>
    <row r="191" spans="2:11" s="1" customFormat="1" ht="15" customHeight="1">
      <c r="B191" s="242"/>
      <c r="C191" s="221" t="s">
        <v>94</v>
      </c>
      <c r="D191" s="221"/>
      <c r="E191" s="221"/>
      <c r="F191" s="241" t="s">
        <v>962</v>
      </c>
      <c r="G191" s="221"/>
      <c r="H191" s="221" t="s">
        <v>1034</v>
      </c>
      <c r="I191" s="221" t="s">
        <v>958</v>
      </c>
      <c r="J191" s="221">
        <v>50</v>
      </c>
      <c r="K191" s="263"/>
    </row>
    <row r="192" spans="2:11" s="1" customFormat="1" ht="15" customHeight="1">
      <c r="B192" s="242"/>
      <c r="C192" s="221" t="s">
        <v>1035</v>
      </c>
      <c r="D192" s="221"/>
      <c r="E192" s="221"/>
      <c r="F192" s="241" t="s">
        <v>962</v>
      </c>
      <c r="G192" s="221"/>
      <c r="H192" s="221" t="s">
        <v>1036</v>
      </c>
      <c r="I192" s="221" t="s">
        <v>1037</v>
      </c>
      <c r="J192" s="221"/>
      <c r="K192" s="263"/>
    </row>
    <row r="193" spans="2:11" s="1" customFormat="1" ht="15" customHeight="1">
      <c r="B193" s="242"/>
      <c r="C193" s="221" t="s">
        <v>1038</v>
      </c>
      <c r="D193" s="221"/>
      <c r="E193" s="221"/>
      <c r="F193" s="241" t="s">
        <v>962</v>
      </c>
      <c r="G193" s="221"/>
      <c r="H193" s="221" t="s">
        <v>1039</v>
      </c>
      <c r="I193" s="221" t="s">
        <v>1037</v>
      </c>
      <c r="J193" s="221"/>
      <c r="K193" s="263"/>
    </row>
    <row r="194" spans="2:11" s="1" customFormat="1" ht="15" customHeight="1">
      <c r="B194" s="242"/>
      <c r="C194" s="221" t="s">
        <v>1040</v>
      </c>
      <c r="D194" s="221"/>
      <c r="E194" s="221"/>
      <c r="F194" s="241" t="s">
        <v>962</v>
      </c>
      <c r="G194" s="221"/>
      <c r="H194" s="221" t="s">
        <v>1041</v>
      </c>
      <c r="I194" s="221" t="s">
        <v>1037</v>
      </c>
      <c r="J194" s="221"/>
      <c r="K194" s="263"/>
    </row>
    <row r="195" spans="2:11" s="1" customFormat="1" ht="15" customHeight="1">
      <c r="B195" s="242"/>
      <c r="C195" s="275" t="s">
        <v>1042</v>
      </c>
      <c r="D195" s="221"/>
      <c r="E195" s="221"/>
      <c r="F195" s="241" t="s">
        <v>962</v>
      </c>
      <c r="G195" s="221"/>
      <c r="H195" s="221" t="s">
        <v>1043</v>
      </c>
      <c r="I195" s="221" t="s">
        <v>1044</v>
      </c>
      <c r="J195" s="276" t="s">
        <v>1045</v>
      </c>
      <c r="K195" s="263"/>
    </row>
    <row r="196" spans="2:11" s="1" customFormat="1" ht="15" customHeight="1">
      <c r="B196" s="242"/>
      <c r="C196" s="227" t="s">
        <v>39</v>
      </c>
      <c r="D196" s="221"/>
      <c r="E196" s="221"/>
      <c r="F196" s="241" t="s">
        <v>956</v>
      </c>
      <c r="G196" s="221"/>
      <c r="H196" s="218" t="s">
        <v>1046</v>
      </c>
      <c r="I196" s="221" t="s">
        <v>1047</v>
      </c>
      <c r="J196" s="221"/>
      <c r="K196" s="263"/>
    </row>
    <row r="197" spans="2:11" s="1" customFormat="1" ht="15" customHeight="1">
      <c r="B197" s="242"/>
      <c r="C197" s="227" t="s">
        <v>1048</v>
      </c>
      <c r="D197" s="221"/>
      <c r="E197" s="221"/>
      <c r="F197" s="241" t="s">
        <v>956</v>
      </c>
      <c r="G197" s="221"/>
      <c r="H197" s="221" t="s">
        <v>1049</v>
      </c>
      <c r="I197" s="221" t="s">
        <v>991</v>
      </c>
      <c r="J197" s="221"/>
      <c r="K197" s="263"/>
    </row>
    <row r="198" spans="2:11" s="1" customFormat="1" ht="15" customHeight="1">
      <c r="B198" s="242"/>
      <c r="C198" s="227" t="s">
        <v>1050</v>
      </c>
      <c r="D198" s="221"/>
      <c r="E198" s="221"/>
      <c r="F198" s="241" t="s">
        <v>956</v>
      </c>
      <c r="G198" s="221"/>
      <c r="H198" s="221" t="s">
        <v>1051</v>
      </c>
      <c r="I198" s="221" t="s">
        <v>991</v>
      </c>
      <c r="J198" s="221"/>
      <c r="K198" s="263"/>
    </row>
    <row r="199" spans="2:11" s="1" customFormat="1" ht="15" customHeight="1">
      <c r="B199" s="242"/>
      <c r="C199" s="227" t="s">
        <v>1052</v>
      </c>
      <c r="D199" s="221"/>
      <c r="E199" s="221"/>
      <c r="F199" s="241" t="s">
        <v>962</v>
      </c>
      <c r="G199" s="221"/>
      <c r="H199" s="221" t="s">
        <v>1053</v>
      </c>
      <c r="I199" s="221" t="s">
        <v>991</v>
      </c>
      <c r="J199" s="221"/>
      <c r="K199" s="263"/>
    </row>
    <row r="200" spans="2:11" s="1" customFormat="1" ht="15" customHeight="1">
      <c r="B200" s="269"/>
      <c r="C200" s="277"/>
      <c r="D200" s="251"/>
      <c r="E200" s="251"/>
      <c r="F200" s="251"/>
      <c r="G200" s="251"/>
      <c r="H200" s="251"/>
      <c r="I200" s="251"/>
      <c r="J200" s="251"/>
      <c r="K200" s="270"/>
    </row>
    <row r="201" spans="2:11" s="1" customFormat="1" ht="18.75" customHeight="1">
      <c r="B201" s="218"/>
      <c r="C201" s="221"/>
      <c r="D201" s="221"/>
      <c r="E201" s="221"/>
      <c r="F201" s="241"/>
      <c r="G201" s="221"/>
      <c r="H201" s="221"/>
      <c r="I201" s="221"/>
      <c r="J201" s="221"/>
      <c r="K201" s="218"/>
    </row>
    <row r="202" spans="2:11" s="1" customFormat="1" ht="18.75" customHeight="1">
      <c r="B202" s="228"/>
      <c r="C202" s="228"/>
      <c r="D202" s="228"/>
      <c r="E202" s="228"/>
      <c r="F202" s="228"/>
      <c r="G202" s="228"/>
      <c r="H202" s="228"/>
      <c r="I202" s="228"/>
      <c r="J202" s="228"/>
      <c r="K202" s="228"/>
    </row>
    <row r="203" spans="2:11" s="1" customFormat="1" ht="12">
      <c r="B203" s="210"/>
      <c r="C203" s="211"/>
      <c r="D203" s="211"/>
      <c r="E203" s="211"/>
      <c r="F203" s="211"/>
      <c r="G203" s="211"/>
      <c r="H203" s="211"/>
      <c r="I203" s="211"/>
      <c r="J203" s="211"/>
      <c r="K203" s="212"/>
    </row>
    <row r="204" spans="2:11" s="1" customFormat="1" ht="21" customHeight="1">
      <c r="B204" s="213"/>
      <c r="C204" s="340" t="s">
        <v>1054</v>
      </c>
      <c r="D204" s="340"/>
      <c r="E204" s="340"/>
      <c r="F204" s="340"/>
      <c r="G204" s="340"/>
      <c r="H204" s="340"/>
      <c r="I204" s="340"/>
      <c r="J204" s="340"/>
      <c r="K204" s="214"/>
    </row>
    <row r="205" spans="2:11" s="1" customFormat="1" ht="25.5" customHeight="1">
      <c r="B205" s="213"/>
      <c r="C205" s="278" t="s">
        <v>1055</v>
      </c>
      <c r="D205" s="278"/>
      <c r="E205" s="278"/>
      <c r="F205" s="278" t="s">
        <v>1056</v>
      </c>
      <c r="G205" s="279"/>
      <c r="H205" s="338" t="s">
        <v>1057</v>
      </c>
      <c r="I205" s="338"/>
      <c r="J205" s="338"/>
      <c r="K205" s="214"/>
    </row>
    <row r="206" spans="2:11" s="1" customFormat="1" ht="5.25" customHeight="1">
      <c r="B206" s="242"/>
      <c r="C206" s="239"/>
      <c r="D206" s="239"/>
      <c r="E206" s="239"/>
      <c r="F206" s="239"/>
      <c r="G206" s="221"/>
      <c r="H206" s="239"/>
      <c r="I206" s="239"/>
      <c r="J206" s="239"/>
      <c r="K206" s="263"/>
    </row>
    <row r="207" spans="2:11" s="1" customFormat="1" ht="15" customHeight="1">
      <c r="B207" s="242"/>
      <c r="C207" s="221" t="s">
        <v>1047</v>
      </c>
      <c r="D207" s="221"/>
      <c r="E207" s="221"/>
      <c r="F207" s="241" t="s">
        <v>40</v>
      </c>
      <c r="G207" s="221"/>
      <c r="H207" s="339" t="s">
        <v>1058</v>
      </c>
      <c r="I207" s="339"/>
      <c r="J207" s="339"/>
      <c r="K207" s="263"/>
    </row>
    <row r="208" spans="2:11" s="1" customFormat="1" ht="15" customHeight="1">
      <c r="B208" s="242"/>
      <c r="C208" s="248"/>
      <c r="D208" s="221"/>
      <c r="E208" s="221"/>
      <c r="F208" s="241" t="s">
        <v>41</v>
      </c>
      <c r="G208" s="221"/>
      <c r="H208" s="339" t="s">
        <v>1059</v>
      </c>
      <c r="I208" s="339"/>
      <c r="J208" s="339"/>
      <c r="K208" s="263"/>
    </row>
    <row r="209" spans="2:11" s="1" customFormat="1" ht="15" customHeight="1">
      <c r="B209" s="242"/>
      <c r="C209" s="248"/>
      <c r="D209" s="221"/>
      <c r="E209" s="221"/>
      <c r="F209" s="241" t="s">
        <v>44</v>
      </c>
      <c r="G209" s="221"/>
      <c r="H209" s="339" t="s">
        <v>1060</v>
      </c>
      <c r="I209" s="339"/>
      <c r="J209" s="339"/>
      <c r="K209" s="263"/>
    </row>
    <row r="210" spans="2:11" s="1" customFormat="1" ht="15" customHeight="1">
      <c r="B210" s="242"/>
      <c r="C210" s="221"/>
      <c r="D210" s="221"/>
      <c r="E210" s="221"/>
      <c r="F210" s="241" t="s">
        <v>42</v>
      </c>
      <c r="G210" s="221"/>
      <c r="H210" s="339" t="s">
        <v>1061</v>
      </c>
      <c r="I210" s="339"/>
      <c r="J210" s="339"/>
      <c r="K210" s="263"/>
    </row>
    <row r="211" spans="2:11" s="1" customFormat="1" ht="15" customHeight="1">
      <c r="B211" s="242"/>
      <c r="C211" s="221"/>
      <c r="D211" s="221"/>
      <c r="E211" s="221"/>
      <c r="F211" s="241" t="s">
        <v>43</v>
      </c>
      <c r="G211" s="221"/>
      <c r="H211" s="339" t="s">
        <v>1062</v>
      </c>
      <c r="I211" s="339"/>
      <c r="J211" s="339"/>
      <c r="K211" s="263"/>
    </row>
    <row r="212" spans="2:11" s="1" customFormat="1" ht="15" customHeight="1">
      <c r="B212" s="242"/>
      <c r="C212" s="221"/>
      <c r="D212" s="221"/>
      <c r="E212" s="221"/>
      <c r="F212" s="241"/>
      <c r="G212" s="221"/>
      <c r="H212" s="221"/>
      <c r="I212" s="221"/>
      <c r="J212" s="221"/>
      <c r="K212" s="263"/>
    </row>
    <row r="213" spans="2:11" s="1" customFormat="1" ht="15" customHeight="1">
      <c r="B213" s="242"/>
      <c r="C213" s="221" t="s">
        <v>1003</v>
      </c>
      <c r="D213" s="221"/>
      <c r="E213" s="221"/>
      <c r="F213" s="241" t="s">
        <v>75</v>
      </c>
      <c r="G213" s="221"/>
      <c r="H213" s="339" t="s">
        <v>1063</v>
      </c>
      <c r="I213" s="339"/>
      <c r="J213" s="339"/>
      <c r="K213" s="263"/>
    </row>
    <row r="214" spans="2:11" s="1" customFormat="1" ht="15" customHeight="1">
      <c r="B214" s="242"/>
      <c r="C214" s="248"/>
      <c r="D214" s="221"/>
      <c r="E214" s="221"/>
      <c r="F214" s="241" t="s">
        <v>899</v>
      </c>
      <c r="G214" s="221"/>
      <c r="H214" s="339" t="s">
        <v>900</v>
      </c>
      <c r="I214" s="339"/>
      <c r="J214" s="339"/>
      <c r="K214" s="263"/>
    </row>
    <row r="215" spans="2:11" s="1" customFormat="1" ht="15" customHeight="1">
      <c r="B215" s="242"/>
      <c r="C215" s="221"/>
      <c r="D215" s="221"/>
      <c r="E215" s="221"/>
      <c r="F215" s="241" t="s">
        <v>897</v>
      </c>
      <c r="G215" s="221"/>
      <c r="H215" s="339" t="s">
        <v>1064</v>
      </c>
      <c r="I215" s="339"/>
      <c r="J215" s="339"/>
      <c r="K215" s="263"/>
    </row>
    <row r="216" spans="2:11" s="1" customFormat="1" ht="15" customHeight="1">
      <c r="B216" s="280"/>
      <c r="C216" s="248"/>
      <c r="D216" s="248"/>
      <c r="E216" s="248"/>
      <c r="F216" s="241" t="s">
        <v>901</v>
      </c>
      <c r="G216" s="227"/>
      <c r="H216" s="337" t="s">
        <v>80</v>
      </c>
      <c r="I216" s="337"/>
      <c r="J216" s="337"/>
      <c r="K216" s="281"/>
    </row>
    <row r="217" spans="2:11" s="1" customFormat="1" ht="15" customHeight="1">
      <c r="B217" s="280"/>
      <c r="C217" s="248"/>
      <c r="D217" s="248"/>
      <c r="E217" s="248"/>
      <c r="F217" s="241" t="s">
        <v>902</v>
      </c>
      <c r="G217" s="227"/>
      <c r="H217" s="337" t="s">
        <v>1065</v>
      </c>
      <c r="I217" s="337"/>
      <c r="J217" s="337"/>
      <c r="K217" s="281"/>
    </row>
    <row r="218" spans="2:11" s="1" customFormat="1" ht="15" customHeight="1">
      <c r="B218" s="280"/>
      <c r="C218" s="248"/>
      <c r="D218" s="248"/>
      <c r="E218" s="248"/>
      <c r="F218" s="282"/>
      <c r="G218" s="227"/>
      <c r="H218" s="283"/>
      <c r="I218" s="283"/>
      <c r="J218" s="283"/>
      <c r="K218" s="281"/>
    </row>
    <row r="219" spans="2:11" s="1" customFormat="1" ht="15" customHeight="1">
      <c r="B219" s="280"/>
      <c r="C219" s="221" t="s">
        <v>1027</v>
      </c>
      <c r="D219" s="248"/>
      <c r="E219" s="248"/>
      <c r="F219" s="241">
        <v>1</v>
      </c>
      <c r="G219" s="227"/>
      <c r="H219" s="337" t="s">
        <v>1066</v>
      </c>
      <c r="I219" s="337"/>
      <c r="J219" s="337"/>
      <c r="K219" s="281"/>
    </row>
    <row r="220" spans="2:11" s="1" customFormat="1" ht="15" customHeight="1">
      <c r="B220" s="280"/>
      <c r="C220" s="248"/>
      <c r="D220" s="248"/>
      <c r="E220" s="248"/>
      <c r="F220" s="241">
        <v>2</v>
      </c>
      <c r="G220" s="227"/>
      <c r="H220" s="337" t="s">
        <v>1067</v>
      </c>
      <c r="I220" s="337"/>
      <c r="J220" s="337"/>
      <c r="K220" s="281"/>
    </row>
    <row r="221" spans="2:11" s="1" customFormat="1" ht="15" customHeight="1">
      <c r="B221" s="280"/>
      <c r="C221" s="248"/>
      <c r="D221" s="248"/>
      <c r="E221" s="248"/>
      <c r="F221" s="241">
        <v>3</v>
      </c>
      <c r="G221" s="227"/>
      <c r="H221" s="337" t="s">
        <v>1068</v>
      </c>
      <c r="I221" s="337"/>
      <c r="J221" s="337"/>
      <c r="K221" s="281"/>
    </row>
    <row r="222" spans="2:11" s="1" customFormat="1" ht="15" customHeight="1">
      <c r="B222" s="280"/>
      <c r="C222" s="248"/>
      <c r="D222" s="248"/>
      <c r="E222" s="248"/>
      <c r="F222" s="241">
        <v>4</v>
      </c>
      <c r="G222" s="227"/>
      <c r="H222" s="337" t="s">
        <v>1069</v>
      </c>
      <c r="I222" s="337"/>
      <c r="J222" s="337"/>
      <c r="K222" s="281"/>
    </row>
    <row r="223" spans="2:11" s="1" customFormat="1" ht="12.75" customHeight="1">
      <c r="B223" s="284"/>
      <c r="C223" s="285"/>
      <c r="D223" s="285"/>
      <c r="E223" s="285"/>
      <c r="F223" s="285"/>
      <c r="G223" s="285"/>
      <c r="H223" s="285"/>
      <c r="I223" s="285"/>
      <c r="J223" s="285"/>
      <c r="K223" s="286"/>
    </row>
  </sheetData>
  <sheetProtection formatCells="0" formatColumns="0" formatRows="0" insertColumns="0" insertRows="0" insertHyperlinks="0" deleteColumns="0" deleteRows="0" sort="0" autoFilter="0" pivotTables="0"/>
  <mergeCells count="77">
    <mergeCell ref="D15:J15"/>
    <mergeCell ref="C3:J3"/>
    <mergeCell ref="C9:J9"/>
    <mergeCell ref="D10:J10"/>
    <mergeCell ref="C4:J4"/>
    <mergeCell ref="C6:J6"/>
    <mergeCell ref="C7:J7"/>
    <mergeCell ref="D11:J11"/>
    <mergeCell ref="D27:J27"/>
    <mergeCell ref="C26:J26"/>
    <mergeCell ref="D16:J16"/>
    <mergeCell ref="F22:J22"/>
    <mergeCell ref="F23:J23"/>
    <mergeCell ref="C25:J25"/>
    <mergeCell ref="D17:J17"/>
    <mergeCell ref="F18:J18"/>
    <mergeCell ref="F19:J19"/>
    <mergeCell ref="F20:J20"/>
    <mergeCell ref="F21:J21"/>
    <mergeCell ref="G41:J41"/>
    <mergeCell ref="G42:J42"/>
    <mergeCell ref="G40:J40"/>
    <mergeCell ref="D30:J30"/>
    <mergeCell ref="D28:J28"/>
    <mergeCell ref="D31:J31"/>
    <mergeCell ref="D33:J33"/>
    <mergeCell ref="G39:J39"/>
    <mergeCell ref="D34:J34"/>
    <mergeCell ref="D35:J35"/>
    <mergeCell ref="G36:J36"/>
    <mergeCell ref="G37:J37"/>
    <mergeCell ref="G38:J38"/>
    <mergeCell ref="G45:J45"/>
    <mergeCell ref="D47:J47"/>
    <mergeCell ref="E48:J48"/>
    <mergeCell ref="G44:J44"/>
    <mergeCell ref="G43:J43"/>
    <mergeCell ref="C54:J54"/>
    <mergeCell ref="C52:J52"/>
    <mergeCell ref="D51:J51"/>
    <mergeCell ref="E50:J50"/>
    <mergeCell ref="E49:J49"/>
    <mergeCell ref="D61:J61"/>
    <mergeCell ref="D60:J60"/>
    <mergeCell ref="D59:J59"/>
    <mergeCell ref="D58:J58"/>
    <mergeCell ref="C55:J55"/>
    <mergeCell ref="C57:J57"/>
    <mergeCell ref="C75:J75"/>
    <mergeCell ref="D69:J69"/>
    <mergeCell ref="D70:J70"/>
    <mergeCell ref="D62:J62"/>
    <mergeCell ref="D63:J63"/>
    <mergeCell ref="D65:J65"/>
    <mergeCell ref="D66:J66"/>
    <mergeCell ref="D67:J67"/>
    <mergeCell ref="D68:J68"/>
    <mergeCell ref="C204:J204"/>
    <mergeCell ref="C171:J171"/>
    <mergeCell ref="C147:J147"/>
    <mergeCell ref="C122:J122"/>
    <mergeCell ref="C102:J102"/>
    <mergeCell ref="H222:J222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H215:J215"/>
    <mergeCell ref="H216:J216"/>
    <mergeCell ref="H217:J217"/>
    <mergeCell ref="H208:J208"/>
    <mergeCell ref="H209:J209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zakázky</vt:lpstr>
      <vt:lpstr>SO 01 - Sanace sesuvu dráhy</vt:lpstr>
      <vt:lpstr>VRN - Vedlejší a ostatní ...</vt:lpstr>
      <vt:lpstr>Pokyny pro vyplnění</vt:lpstr>
      <vt:lpstr>'Rekapitulace zakázky'!Názvy_tisku</vt:lpstr>
      <vt:lpstr>'SO 01 - Sanace sesuvu dráhy'!Názvy_tisku</vt:lpstr>
      <vt:lpstr>'VRN - Vedlejší a ostatní ...'!Názvy_tisku</vt:lpstr>
      <vt:lpstr>'Rekapitulace zakázky'!Oblast_tisku</vt:lpstr>
      <vt:lpstr>'SO 01 - Sanace sesuvu dráhy'!Oblast_tisku</vt:lpstr>
      <vt:lpstr>'VRN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Zaplatílek Radek, Ing.</dc:creator>
  <cp:lastModifiedBy>Zaplatílek Radek, Ing.</cp:lastModifiedBy>
  <dcterms:created xsi:type="dcterms:W3CDTF">2019-11-08T07:58:28Z</dcterms:created>
  <dcterms:modified xsi:type="dcterms:W3CDTF">2019-11-08T07:59:16Z</dcterms:modified>
</cp:coreProperties>
</file>